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Treasury Website\"/>
    </mc:Choice>
  </mc:AlternateContent>
  <bookViews>
    <workbookView xWindow="28680" yWindow="-120" windowWidth="29040" windowHeight="1584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expenses'!$A$1:$E$22</definedName>
    <definedName name="_xlnm.Print_Area" localSheetId="4">'Gifts and benefits'!$A$1:$F$30</definedName>
    <definedName name="_xlnm.Print_Area" localSheetId="2">Hospitality!$A$1:$E$21</definedName>
    <definedName name="_xlnm.Print_Area" localSheetId="0">'Summary and sign-off'!$A$1:$F$23</definedName>
    <definedName name="_xlnm.Print_Area" localSheetId="1">Travel!$A$1:$E$40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4" l="1"/>
  <c r="C16" i="3"/>
  <c r="C14" i="2"/>
  <c r="C22" i="1"/>
  <c r="C29" i="1"/>
  <c r="C15" i="1"/>
  <c r="B6" i="13" l="1"/>
  <c r="E60" i="13"/>
  <c r="C60" i="13"/>
  <c r="C21" i="4"/>
  <c r="C20" i="4"/>
  <c r="B60" i="13" l="1"/>
  <c r="B59" i="13"/>
  <c r="D59" i="13"/>
  <c r="B58" i="13"/>
  <c r="D58" i="13"/>
  <c r="D57" i="13"/>
  <c r="B57" i="13"/>
  <c r="D56" i="13"/>
  <c r="B56" i="13"/>
  <c r="D55" i="13"/>
  <c r="B55" i="13"/>
  <c r="B2" i="4"/>
  <c r="B3" i="4"/>
  <c r="B2" i="3"/>
  <c r="B3" i="3"/>
  <c r="B2" i="2"/>
  <c r="B3" i="2"/>
  <c r="B2" i="1"/>
  <c r="B3" i="1"/>
  <c r="F58" i="13" l="1"/>
  <c r="D14" i="2" s="1"/>
  <c r="F60" i="13"/>
  <c r="E19" i="4" s="1"/>
  <c r="F59" i="13"/>
  <c r="D16" i="3" s="1"/>
  <c r="F57" i="13"/>
  <c r="D29" i="1" s="1"/>
  <c r="F56" i="13"/>
  <c r="D22" i="1" s="1"/>
  <c r="F55" i="13"/>
  <c r="D15" i="1" s="1"/>
  <c r="C13" i="13"/>
  <c r="C12" i="13"/>
  <c r="C11" i="13"/>
  <c r="C16" i="13" l="1"/>
  <c r="C17" i="13"/>
  <c r="B5" i="4" l="1"/>
  <c r="B4" i="4"/>
  <c r="B5" i="3"/>
  <c r="B4" i="3"/>
  <c r="B5" i="2"/>
  <c r="B4" i="2"/>
  <c r="B5" i="1"/>
  <c r="B4" i="1"/>
  <c r="C15" i="13" l="1"/>
  <c r="F12" i="13" l="1"/>
  <c r="C19" i="4"/>
  <c r="F11" i="13" s="1"/>
  <c r="F13" i="13" l="1"/>
  <c r="B29" i="1"/>
  <c r="B17" i="13" s="1"/>
  <c r="B22" i="1"/>
  <c r="B16" i="13" s="1"/>
  <c r="B15" i="1"/>
  <c r="B15" i="13" s="1"/>
  <c r="B16" i="3" l="1"/>
  <c r="B13" i="13" s="1"/>
  <c r="B14" i="2"/>
  <c r="B12" i="13" s="1"/>
  <c r="B11" i="13" l="1"/>
  <c r="B31"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18"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<sst xmlns="http://schemas.openxmlformats.org/spreadsheetml/2006/main" count="217" uniqueCount="143">
  <si>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</si>
  <si>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</si>
  <si>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</si>
  <si>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</si>
  <si>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</si>
  <si>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</si>
  <si>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</si>
  <si>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</si>
  <si>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</si>
  <si>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</si>
  <si>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</si>
  <si>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</si>
  <si>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</si>
  <si>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</si>
  <si>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</si>
  <si>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</si>
  <si>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</si>
  <si>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</si>
  <si>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</si>
  <si>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</si>
  <si>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</si>
  <si>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</si>
  <si>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</si>
  <si>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</si>
  <si>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</si>
  <si>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</si>
  <si>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</si>
  <si>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</si>
  <si>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</si>
  <si>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</si>
  <si>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</si>
  <si>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</si>
  <si>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</si>
  <si>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</si>
  <si>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</si>
  <si>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</si>
  <si>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</si>
  <si>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</si>
  <si>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</si>
  <si>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</si>
  <si>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</si>
  <si>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</si>
  <si>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</si>
  <si>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</si>
  <si>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</si>
  <si>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</si>
  <si>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</si>
  <si>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</si>
  <si>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</si>
  <si>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</si>
  <si>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</si>
  <si>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</si>
  <si>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</si>
  <si>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</si>
  <si>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</si>
  <si>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</si>
  <si>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</si>
  <si>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</si>
  <si>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</si>
  <si>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</si>
  <si>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</si>
  <si>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</si>
  <si>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</si>
  <si>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</si>
  <si>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</si>
  <si>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</si>
  <si>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</si>
  <si>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</si>
  <si>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</si>
  <si>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</si>
  <si>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</si>
  <si>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</si>
  <si>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</si>
  <si>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</si>
  <si>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</si>
  <si>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</si>
  <si>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</si>
  <si>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</si>
  <si>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</si>
  <si>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</si>
  <si>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</si>
  <si>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</si>
  <si>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</si>
  <si>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</si>
  <si>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</si>
  <si>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</si>
  <si>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</si>
  <si>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</si>
  <si>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</si>
  <si>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</si>
  <si>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</si>
  <si>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</si>
  <si>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</si>
  <si>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</si>
  <si>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</si>
  <si>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</si>
  <si>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</si>
  <si>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</si>
  <si>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</si>
  <si>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</si>
  <si>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</si>
  <si>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</si>
  <si>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</si>
  <si>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</si>
  <si>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</si>
  <si>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</si>
  <si>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</si>
  <si>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</si>
  <si>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</si>
  <si>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</si>
  <si>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</si>
  <si>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</si>
  <si>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</si>
  <si>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</si>
  <si>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</si>
  <si>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</si>
  <si>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</si>
  <si>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</si>
  <si>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</si>
  <si>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</si>
  <si>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The Treasury</t>
  </si>
  <si>
    <t>Struan Little</t>
  </si>
  <si>
    <t>Wellington</t>
  </si>
  <si>
    <t>Australian High Commission</t>
  </si>
  <si>
    <t>Reception to welcome Senate Delegation from the United States to New Zealand</t>
  </si>
  <si>
    <t>Farewell event for Australian Deputy High Commissioner to New Zealand</t>
  </si>
  <si>
    <t>US Embassy</t>
  </si>
  <si>
    <t>Young IFA Network breakfast with the Minister of Finance and the Minister of Revenue</t>
  </si>
  <si>
    <t>Young IFA Network</t>
  </si>
  <si>
    <t>ANZSOG Board Directors powhiri and morning tea</t>
  </si>
  <si>
    <t>Peter Hughes, SSC</t>
  </si>
  <si>
    <t>2019 Spirit of Service Awards event</t>
  </si>
  <si>
    <t>SSC</t>
  </si>
  <si>
    <t>Victoria University Business School</t>
  </si>
  <si>
    <t>Romeyn Woodcrafts rugby ball beer coasters, set of 2 - thank you gift for speaking at PFA 30 Conference</t>
  </si>
  <si>
    <t>Donated by the Treasury</t>
  </si>
  <si>
    <t>Phone and data costs</t>
  </si>
  <si>
    <t>Phone and data usage for the month of July 2019</t>
  </si>
  <si>
    <t>Phone and data usage for the month of August 2019</t>
  </si>
  <si>
    <t>Phone and data usage for the month of September 2019</t>
  </si>
  <si>
    <t>No travel expenses to disclose for this period.</t>
  </si>
  <si>
    <t>No hospitality provided during this period.</t>
  </si>
  <si>
    <t>Glenn McStay, 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</si>
</sst>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6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sqref="A1:F1"/>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47" t="s">
        <v>2</v>
      </c>
      <c r="B1" s="147"/>
      <c r="C1" s="147"/>
      <c r="D1" s="147"/>
      <c r="E1" s="147"/>
      <c r="F1" s="147"/>
      <c r="G1" s="46"/>
      <c r="H1" s="46"/>
      <c r="I1" s="46"/>
      <c r="J1" s="46"/>
      <c r="K1" s="46"/>
    </row>
    <row r="2" spans="1:11" ht="21" customHeight="1" x14ac:dyDescent="0.2">
      <c r="A2" s="4" t="s">
        <v>3</v>
      </c>
      <c r="B2" s="148" t="s">
        <v>120</v>
      </c>
      <c r="C2" s="148"/>
      <c r="D2" s="148"/>
      <c r="E2" s="148"/>
      <c r="F2" s="148"/>
      <c r="G2" s="46"/>
      <c r="H2" s="46"/>
      <c r="I2" s="46"/>
      <c r="J2" s="46"/>
      <c r="K2" s="46"/>
    </row>
    <row r="3" spans="1:11" ht="21" customHeight="1" x14ac:dyDescent="0.2">
      <c r="A3" s="4" t="s">
        <v>4</v>
      </c>
      <c r="B3" s="148" t="s">
        <v>121</v>
      </c>
      <c r="C3" s="148"/>
      <c r="D3" s="148"/>
      <c r="E3" s="148"/>
      <c r="F3" s="148"/>
      <c r="G3" s="46"/>
      <c r="H3" s="46"/>
      <c r="I3" s="46"/>
      <c r="J3" s="46"/>
      <c r="K3" s="46"/>
    </row>
    <row r="4" spans="1:11" ht="21" customHeight="1" x14ac:dyDescent="0.2">
      <c r="A4" s="4" t="s">
        <v>5</v>
      </c>
      <c r="B4" s="149">
        <v>43647</v>
      </c>
      <c r="C4" s="149"/>
      <c r="D4" s="149"/>
      <c r="E4" s="149"/>
      <c r="F4" s="149"/>
      <c r="G4" s="46"/>
      <c r="H4" s="46"/>
      <c r="I4" s="46"/>
      <c r="J4" s="46"/>
      <c r="K4" s="46"/>
    </row>
    <row r="5" spans="1:11" ht="21" customHeight="1" x14ac:dyDescent="0.2">
      <c r="A5" s="4" t="s">
        <v>6</v>
      </c>
      <c r="B5" s="149">
        <v>43723</v>
      </c>
      <c r="C5" s="149"/>
      <c r="D5" s="149"/>
      <c r="E5" s="149"/>
      <c r="F5" s="149"/>
      <c r="G5" s="46"/>
      <c r="H5" s="46"/>
      <c r="I5" s="46"/>
      <c r="J5" s="46"/>
      <c r="K5" s="46"/>
    </row>
    <row r="6" spans="1:11" ht="21" customHeight="1" x14ac:dyDescent="0.2">
      <c r="A6" s="4" t="s">
        <v>7</v>
      </c>
      <c r="B6" s="146" t="str">
        <f>IF(AND(Travel!B7&lt;&gt;A30,Hospitality!B7&lt;&gt;A30,'All other expenses'!B7&lt;&gt;A30,'Gifts and benefits'!B7&lt;&gt;A30),A31,IF(AND(Travel!B7=A30,Hospitality!B7=A30,'All other expenses'!B7=A30,'Gifts and benefits'!B7=A30),A33,A32))</f>
        <v>Data and totals checked on all sheets</v>
      </c>
      <c r="C6" s="146"/>
      <c r="D6" s="146"/>
      <c r="E6" s="146"/>
      <c r="F6" s="146"/>
      <c r="G6" s="34"/>
      <c r="H6" s="46"/>
      <c r="I6" s="46"/>
      <c r="J6" s="46"/>
      <c r="K6" s="46"/>
    </row>
    <row r="7" spans="1:11" ht="21" customHeight="1" x14ac:dyDescent="0.2">
      <c r="A7" s="4" t="s">
        <v>8</v>
      </c>
      <c r="B7" s="145" t="s">
        <v>40</v>
      </c>
      <c r="C7" s="145"/>
      <c r="D7" s="145"/>
      <c r="E7" s="145"/>
      <c r="F7" s="145"/>
      <c r="G7" s="34"/>
      <c r="H7" s="46"/>
      <c r="I7" s="46"/>
      <c r="J7" s="46"/>
      <c r="K7" s="46"/>
    </row>
    <row r="8" spans="1:11" ht="21" customHeight="1" x14ac:dyDescent="0.2">
      <c r="A8" s="4" t="s">
        <v>10</v>
      </c>
      <c r="B8" s="145" t="s">
        <v>142</v>
      </c>
      <c r="C8" s="145"/>
      <c r="D8" s="145"/>
      <c r="E8" s="145"/>
      <c r="F8" s="145"/>
      <c r="G8" s="34"/>
      <c r="H8" s="46"/>
      <c r="I8" s="46"/>
      <c r="J8" s="46"/>
      <c r="K8" s="46"/>
    </row>
    <row r="9" spans="1:11" ht="66.75" customHeight="1" x14ac:dyDescent="0.2">
      <c r="A9" s="144" t="s">
        <v>11</v>
      </c>
      <c r="B9" s="144"/>
      <c r="C9" s="144"/>
      <c r="D9" s="144"/>
      <c r="E9" s="144"/>
      <c r="F9" s="144"/>
      <c r="G9" s="34"/>
      <c r="H9" s="46"/>
      <c r="I9" s="46"/>
      <c r="J9" s="46"/>
      <c r="K9" s="46"/>
    </row>
    <row r="10" spans="1:11" s="110" customFormat="1" ht="36" customHeight="1" x14ac:dyDescent="0.2">
      <c r="A10" s="104" t="s">
        <v>12</v>
      </c>
      <c r="B10" s="105" t="s">
        <v>13</v>
      </c>
      <c r="C10" s="105" t="s">
        <v>14</v>
      </c>
      <c r="D10" s="106"/>
      <c r="E10" s="107" t="s">
        <v>1</v>
      </c>
      <c r="F10" s="108" t="s">
        <v>15</v>
      </c>
      <c r="G10" s="109"/>
      <c r="H10" s="109"/>
      <c r="I10" s="109"/>
      <c r="J10" s="109"/>
      <c r="K10" s="109"/>
    </row>
    <row r="11" spans="1:11" ht="27.75" customHeight="1" x14ac:dyDescent="0.2">
      <c r="A11" s="10" t="s">
        <v>16</v>
      </c>
      <c r="B11" s="75">
        <f>B15+B16+B17</f>
        <v>0</v>
      </c>
      <c r="C11" s="82" t="str">
        <f>IF(Travel!B6="",A34,Travel!B6)</f>
        <v>Figures include GST (where applicable)</v>
      </c>
      <c r="D11" s="8"/>
      <c r="E11" s="10" t="s">
        <v>17</v>
      </c>
      <c r="F11" s="56">
        <f>'Gifts and benefits'!C19</f>
        <v>6</v>
      </c>
      <c r="G11" s="47"/>
      <c r="H11" s="47"/>
      <c r="I11" s="47"/>
      <c r="J11" s="47"/>
      <c r="K11" s="47"/>
    </row>
    <row r="12" spans="1:11" ht="27.75" customHeight="1" x14ac:dyDescent="0.2">
      <c r="A12" s="10" t="s">
        <v>0</v>
      </c>
      <c r="B12" s="75">
        <f>Hospitality!B14</f>
        <v>0</v>
      </c>
      <c r="C12" s="82" t="str">
        <f>IF(Hospitality!B6="",A34,Hospitality!B6)</f>
        <v>Figures include GST (where applicable)</v>
      </c>
      <c r="D12" s="8"/>
      <c r="E12" s="10" t="s">
        <v>18</v>
      </c>
      <c r="F12" s="56">
        <f>'Gifts and benefits'!C20</f>
        <v>5</v>
      </c>
      <c r="G12" s="47"/>
      <c r="H12" s="47"/>
      <c r="I12" s="47"/>
      <c r="J12" s="47"/>
      <c r="K12" s="47"/>
    </row>
    <row r="13" spans="1:11" ht="27.75" customHeight="1" x14ac:dyDescent="0.2">
      <c r="A13" s="10" t="s">
        <v>19</v>
      </c>
      <c r="B13" s="75">
        <f>'All other expenses'!B16</f>
        <v>111.7685</v>
      </c>
      <c r="C13" s="82" t="str">
        <f>IF('All other expenses'!B6="",A34,'All other expenses'!B6)</f>
        <v>Figures include GST (where applicable)</v>
      </c>
      <c r="D13" s="8"/>
      <c r="E13" s="10" t="s">
        <v>20</v>
      </c>
      <c r="F13" s="56">
        <f>'Gifts and benefits'!C21</f>
        <v>1</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21</v>
      </c>
      <c r="B15" s="77">
        <f>Travel!B15</f>
        <v>0</v>
      </c>
      <c r="C15" s="84" t="str">
        <f>C11</f>
        <v>Figures include GST (where applicable)</v>
      </c>
      <c r="D15" s="8"/>
      <c r="E15" s="8"/>
      <c r="F15" s="58"/>
      <c r="G15" s="46"/>
      <c r="H15" s="46"/>
      <c r="I15" s="46"/>
      <c r="J15" s="46"/>
      <c r="K15" s="46"/>
    </row>
    <row r="16" spans="1:11" ht="27.75" customHeight="1" x14ac:dyDescent="0.2">
      <c r="A16" s="11" t="s">
        <v>22</v>
      </c>
      <c r="B16" s="77">
        <f>Travel!B22</f>
        <v>0</v>
      </c>
      <c r="C16" s="84" t="str">
        <f>C11</f>
        <v>Figures include GST (where applicable)</v>
      </c>
      <c r="D16" s="59"/>
      <c r="E16" s="8"/>
      <c r="F16" s="60"/>
      <c r="G16" s="46"/>
      <c r="H16" s="46"/>
      <c r="I16" s="46"/>
      <c r="J16" s="46"/>
      <c r="K16" s="46"/>
    </row>
    <row r="17" spans="1:11" ht="27.75" customHeight="1" x14ac:dyDescent="0.2">
      <c r="A17" s="11" t="s">
        <v>23</v>
      </c>
      <c r="B17" s="77">
        <f>Travel!B29</f>
        <v>0</v>
      </c>
      <c r="C17" s="8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24</v>
      </c>
      <c r="B19" s="25"/>
      <c r="C19" s="26"/>
      <c r="D19" s="27"/>
      <c r="E19" s="27"/>
      <c r="F19" s="27"/>
      <c r="G19" s="27"/>
      <c r="H19" s="27"/>
      <c r="I19" s="27"/>
      <c r="J19" s="27"/>
      <c r="K19" s="27"/>
    </row>
    <row r="20" spans="1:11" x14ac:dyDescent="0.2">
      <c r="A20" s="23" t="s">
        <v>25</v>
      </c>
      <c r="B20" s="53"/>
      <c r="C20" s="53"/>
      <c r="D20" s="26"/>
      <c r="E20" s="26"/>
      <c r="F20" s="26"/>
      <c r="G20" s="27"/>
      <c r="H20" s="27"/>
      <c r="I20" s="27"/>
      <c r="J20" s="27"/>
      <c r="K20" s="27"/>
    </row>
    <row r="21" spans="1:11" ht="12.6" customHeight="1" x14ac:dyDescent="0.2">
      <c r="A21" s="23" t="s">
        <v>26</v>
      </c>
      <c r="B21" s="53"/>
      <c r="C21" s="53"/>
      <c r="D21" s="20"/>
      <c r="E21" s="27"/>
      <c r="F21" s="27"/>
      <c r="G21" s="27"/>
      <c r="H21" s="27"/>
      <c r="I21" s="27"/>
      <c r="J21" s="27"/>
      <c r="K21" s="27"/>
    </row>
    <row r="22" spans="1:11" ht="12.6" customHeight="1" x14ac:dyDescent="0.2">
      <c r="A22" s="23" t="s">
        <v>27</v>
      </c>
      <c r="B22" s="53"/>
      <c r="C22" s="53"/>
      <c r="D22" s="20"/>
      <c r="E22" s="27"/>
      <c r="F22" s="27"/>
      <c r="G22" s="27"/>
      <c r="H22" s="27"/>
      <c r="I22" s="27"/>
      <c r="J22" s="27"/>
      <c r="K22" s="27"/>
    </row>
    <row r="23" spans="1:11" ht="12.6" customHeight="1" x14ac:dyDescent="0.2">
      <c r="A23" s="23" t="s">
        <v>28</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29</v>
      </c>
      <c r="B25" s="15"/>
      <c r="C25" s="15"/>
      <c r="D25" s="15"/>
      <c r="E25" s="15"/>
      <c r="F25" s="15"/>
      <c r="G25" s="46"/>
      <c r="H25" s="46"/>
      <c r="I25" s="46"/>
      <c r="J25" s="46"/>
      <c r="K25" s="46"/>
    </row>
    <row r="26" spans="1:11" ht="12.75" hidden="1" customHeight="1" x14ac:dyDescent="0.2">
      <c r="A26" s="13" t="s">
        <v>30</v>
      </c>
      <c r="B26" s="6"/>
      <c r="C26" s="6"/>
      <c r="D26" s="13"/>
      <c r="E26" s="13"/>
      <c r="F26" s="13"/>
      <c r="G26" s="46"/>
      <c r="H26" s="46"/>
      <c r="I26" s="46"/>
      <c r="J26" s="46"/>
      <c r="K26" s="46"/>
    </row>
    <row r="27" spans="1:11" hidden="1" x14ac:dyDescent="0.2">
      <c r="A27" s="12" t="s">
        <v>31</v>
      </c>
      <c r="B27" s="12"/>
      <c r="C27" s="12"/>
      <c r="D27" s="12"/>
      <c r="E27" s="12"/>
      <c r="F27" s="12"/>
      <c r="G27" s="46"/>
      <c r="H27" s="46"/>
      <c r="I27" s="46"/>
      <c r="J27" s="46"/>
      <c r="K27" s="46"/>
    </row>
    <row r="28" spans="1:11" hidden="1" x14ac:dyDescent="0.2">
      <c r="A28" s="12" t="s">
        <v>32</v>
      </c>
      <c r="B28" s="12"/>
      <c r="C28" s="12"/>
      <c r="D28" s="12"/>
      <c r="E28" s="12"/>
      <c r="F28" s="12"/>
      <c r="G28" s="46"/>
      <c r="H28" s="46"/>
      <c r="I28" s="46"/>
      <c r="J28" s="46"/>
      <c r="K28" s="46"/>
    </row>
    <row r="29" spans="1:11" hidden="1" x14ac:dyDescent="0.2">
      <c r="A29" s="13" t="s">
        <v>33</v>
      </c>
      <c r="B29" s="13"/>
      <c r="C29" s="13"/>
      <c r="D29" s="13"/>
      <c r="E29" s="13"/>
      <c r="F29" s="13"/>
      <c r="G29" s="46"/>
      <c r="H29" s="46"/>
      <c r="I29" s="46"/>
      <c r="J29" s="46"/>
      <c r="K29" s="46"/>
    </row>
    <row r="30" spans="1:11" hidden="1" x14ac:dyDescent="0.2">
      <c r="A30" s="13" t="s">
        <v>34</v>
      </c>
      <c r="B30" s="13"/>
      <c r="C30" s="13"/>
      <c r="D30" s="13"/>
      <c r="E30" s="13"/>
      <c r="F30" s="13"/>
      <c r="G30" s="46"/>
      <c r="H30" s="46"/>
      <c r="I30" s="46"/>
      <c r="J30" s="46"/>
      <c r="K30" s="46"/>
    </row>
    <row r="31" spans="1:11" hidden="1" x14ac:dyDescent="0.2">
      <c r="A31" s="12" t="s">
        <v>35</v>
      </c>
      <c r="B31" s="12"/>
      <c r="C31" s="12"/>
      <c r="D31" s="12"/>
      <c r="E31" s="12"/>
      <c r="F31" s="12"/>
      <c r="G31" s="46"/>
      <c r="H31" s="46"/>
      <c r="I31" s="46"/>
      <c r="J31" s="46"/>
      <c r="K31" s="46"/>
    </row>
    <row r="32" spans="1:11" hidden="1" x14ac:dyDescent="0.2">
      <c r="A32" s="12" t="s">
        <v>36</v>
      </c>
      <c r="B32" s="12"/>
      <c r="C32" s="12"/>
      <c r="D32" s="12"/>
      <c r="E32" s="12"/>
      <c r="F32" s="12"/>
      <c r="G32" s="46"/>
      <c r="H32" s="46"/>
      <c r="I32" s="46"/>
      <c r="J32" s="46"/>
      <c r="K32" s="46"/>
    </row>
    <row r="33" spans="1:11" hidden="1" x14ac:dyDescent="0.2">
      <c r="A33" s="12" t="s">
        <v>37</v>
      </c>
      <c r="B33" s="12"/>
      <c r="C33" s="12"/>
      <c r="D33" s="12"/>
      <c r="E33" s="12"/>
      <c r="F33" s="12"/>
      <c r="G33" s="46"/>
      <c r="H33" s="46"/>
      <c r="I33" s="46"/>
      <c r="J33" s="46"/>
      <c r="K33" s="46"/>
    </row>
    <row r="34" spans="1:11" hidden="1" x14ac:dyDescent="0.2">
      <c r="A34" s="13" t="s">
        <v>38</v>
      </c>
      <c r="B34" s="13"/>
      <c r="C34" s="13"/>
      <c r="D34" s="13"/>
      <c r="E34" s="13"/>
      <c r="F34" s="13"/>
      <c r="G34" s="46"/>
      <c r="H34" s="46"/>
      <c r="I34" s="46"/>
      <c r="J34" s="46"/>
      <c r="K34" s="46"/>
    </row>
    <row r="35" spans="1:11" hidden="1" x14ac:dyDescent="0.2">
      <c r="A35" s="13" t="s">
        <v>39</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40</v>
      </c>
      <c r="B37" s="79"/>
      <c r="C37" s="79"/>
      <c r="D37" s="79"/>
      <c r="E37" s="79"/>
      <c r="F37" s="79"/>
      <c r="G37" s="46"/>
      <c r="H37" s="46"/>
      <c r="I37" s="46"/>
      <c r="J37" s="46"/>
      <c r="K37" s="46"/>
    </row>
    <row r="38" spans="1:11" hidden="1" x14ac:dyDescent="0.2">
      <c r="A38" s="80" t="s">
        <v>119</v>
      </c>
      <c r="B38" s="79"/>
      <c r="C38" s="79"/>
      <c r="D38" s="79"/>
      <c r="E38" s="79"/>
      <c r="F38" s="79"/>
      <c r="G38" s="46"/>
      <c r="H38" s="46"/>
      <c r="I38" s="46"/>
      <c r="J38" s="46"/>
      <c r="K38" s="46"/>
    </row>
    <row r="39" spans="1:11" hidden="1" x14ac:dyDescent="0.2">
      <c r="A39" s="63" t="s">
        <v>41</v>
      </c>
      <c r="B39" s="5"/>
      <c r="C39" s="5"/>
      <c r="D39" s="5"/>
      <c r="E39" s="5"/>
      <c r="F39" s="5"/>
      <c r="G39" s="46"/>
      <c r="H39" s="46"/>
      <c r="I39" s="46"/>
      <c r="J39" s="46"/>
      <c r="K39" s="46"/>
    </row>
    <row r="40" spans="1:11" hidden="1" x14ac:dyDescent="0.2">
      <c r="A40" s="64" t="s">
        <v>42</v>
      </c>
      <c r="B40" s="5"/>
      <c r="C40" s="5"/>
      <c r="D40" s="5"/>
      <c r="E40" s="5"/>
      <c r="F40" s="5"/>
      <c r="G40" s="46"/>
      <c r="H40" s="46"/>
      <c r="I40" s="46"/>
      <c r="J40" s="46"/>
      <c r="K40" s="46"/>
    </row>
    <row r="41" spans="1:11" hidden="1" x14ac:dyDescent="0.2">
      <c r="A41" s="64" t="s">
        <v>43</v>
      </c>
      <c r="B41" s="5"/>
      <c r="C41" s="5"/>
      <c r="D41" s="5"/>
      <c r="E41" s="5"/>
      <c r="F41" s="5"/>
      <c r="G41" s="46"/>
      <c r="H41" s="46"/>
      <c r="I41" s="46"/>
      <c r="J41" s="46"/>
      <c r="K41" s="46"/>
    </row>
    <row r="42" spans="1:11" hidden="1" x14ac:dyDescent="0.2">
      <c r="A42" s="64" t="s">
        <v>44</v>
      </c>
      <c r="B42" s="5"/>
      <c r="C42" s="5"/>
      <c r="D42" s="5"/>
      <c r="E42" s="5"/>
      <c r="F42" s="5"/>
      <c r="G42" s="46"/>
      <c r="H42" s="46"/>
      <c r="I42" s="46"/>
      <c r="J42" s="46"/>
      <c r="K42" s="46"/>
    </row>
    <row r="43" spans="1:11" hidden="1" x14ac:dyDescent="0.2">
      <c r="A43" s="64" t="s">
        <v>45</v>
      </c>
      <c r="B43" s="5"/>
      <c r="C43" s="5"/>
      <c r="D43" s="5"/>
      <c r="E43" s="5"/>
      <c r="F43" s="5"/>
      <c r="G43" s="46"/>
      <c r="H43" s="46"/>
      <c r="I43" s="46"/>
      <c r="J43" s="46"/>
      <c r="K43" s="46"/>
    </row>
    <row r="44" spans="1:11" hidden="1" x14ac:dyDescent="0.2">
      <c r="A44" s="64" t="s">
        <v>46</v>
      </c>
      <c r="B44" s="5"/>
      <c r="C44" s="5"/>
      <c r="D44" s="5"/>
      <c r="E44" s="5"/>
      <c r="F44" s="5"/>
      <c r="G44" s="46"/>
      <c r="H44" s="46"/>
      <c r="I44" s="46"/>
      <c r="J44" s="46"/>
      <c r="K44" s="46"/>
    </row>
    <row r="45" spans="1:11" hidden="1" x14ac:dyDescent="0.2">
      <c r="A45" s="81" t="s">
        <v>47</v>
      </c>
      <c r="B45" s="79"/>
      <c r="C45" s="79"/>
      <c r="D45" s="79"/>
      <c r="E45" s="79"/>
      <c r="F45" s="79"/>
      <c r="G45" s="46"/>
      <c r="H45" s="46"/>
      <c r="I45" s="46"/>
      <c r="J45" s="46"/>
      <c r="K45" s="46"/>
    </row>
    <row r="46" spans="1:11" hidden="1" x14ac:dyDescent="0.2">
      <c r="A46" s="79" t="s">
        <v>48</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49</v>
      </c>
      <c r="B48" s="79"/>
      <c r="C48" s="79"/>
      <c r="D48" s="79"/>
      <c r="E48" s="79"/>
      <c r="F48" s="79"/>
      <c r="G48" s="46"/>
      <c r="H48" s="46"/>
      <c r="I48" s="46"/>
      <c r="J48" s="46"/>
      <c r="K48" s="46"/>
    </row>
    <row r="49" spans="1:11" ht="25.5" hidden="1" x14ac:dyDescent="0.2">
      <c r="A49" s="98" t="s">
        <v>50</v>
      </c>
      <c r="B49" s="79"/>
      <c r="C49" s="79"/>
      <c r="D49" s="79"/>
      <c r="E49" s="79"/>
      <c r="F49" s="79"/>
      <c r="G49" s="46"/>
      <c r="H49" s="46"/>
      <c r="I49" s="46"/>
      <c r="J49" s="46"/>
      <c r="K49" s="46"/>
    </row>
    <row r="50" spans="1:11" ht="25.5" hidden="1" x14ac:dyDescent="0.2">
      <c r="A50" s="99" t="s">
        <v>51</v>
      </c>
      <c r="B50" s="5"/>
      <c r="C50" s="5"/>
      <c r="D50" s="5"/>
      <c r="E50" s="5"/>
      <c r="F50" s="5"/>
      <c r="G50" s="46"/>
      <c r="H50" s="46"/>
      <c r="I50" s="46"/>
      <c r="J50" s="46"/>
      <c r="K50" s="46"/>
    </row>
    <row r="51" spans="1:11" ht="25.5" hidden="1" x14ac:dyDescent="0.2">
      <c r="A51" s="99" t="s">
        <v>52</v>
      </c>
      <c r="B51" s="5"/>
      <c r="C51" s="5"/>
      <c r="D51" s="5"/>
      <c r="E51" s="5"/>
      <c r="F51" s="5"/>
      <c r="G51" s="46"/>
      <c r="H51" s="46"/>
      <c r="I51" s="46"/>
      <c r="J51" s="46"/>
      <c r="K51" s="46"/>
    </row>
    <row r="52" spans="1:11" ht="38.25" hidden="1" x14ac:dyDescent="0.2">
      <c r="A52" s="99" t="s">
        <v>53</v>
      </c>
      <c r="B52" s="89"/>
      <c r="C52" s="89"/>
      <c r="D52" s="97"/>
      <c r="E52" s="66"/>
      <c r="F52" s="66"/>
      <c r="G52" s="46"/>
      <c r="H52" s="46"/>
      <c r="I52" s="46"/>
      <c r="J52" s="46"/>
      <c r="K52" s="46"/>
    </row>
    <row r="53" spans="1:11" hidden="1" x14ac:dyDescent="0.2">
      <c r="A53" s="94" t="s">
        <v>54</v>
      </c>
      <c r="B53" s="95"/>
      <c r="C53" s="95"/>
      <c r="D53" s="88"/>
      <c r="E53" s="67"/>
      <c r="F53" s="67" t="b">
        <v>1</v>
      </c>
      <c r="G53" s="46"/>
      <c r="H53" s="46"/>
      <c r="I53" s="46"/>
      <c r="J53" s="46"/>
      <c r="K53" s="46"/>
    </row>
    <row r="54" spans="1:11" hidden="1" x14ac:dyDescent="0.2">
      <c r="A54" s="96" t="s">
        <v>55</v>
      </c>
      <c r="B54" s="94"/>
      <c r="C54" s="94"/>
      <c r="D54" s="94"/>
      <c r="E54" s="67"/>
      <c r="F54" s="67" t="b">
        <v>0</v>
      </c>
      <c r="G54" s="46"/>
      <c r="H54" s="46"/>
      <c r="I54" s="46"/>
      <c r="J54" s="46"/>
      <c r="K54" s="46"/>
    </row>
    <row r="55" spans="1:11" hidden="1" x14ac:dyDescent="0.2">
      <c r="A55" s="100"/>
      <c r="B55" s="90">
        <f>COUNT(Travel!B12:B14)</f>
        <v>0</v>
      </c>
      <c r="C55" s="90"/>
      <c r="D55" s="90">
        <f>COUNTIF(Travel!D12:D14,"*")</f>
        <v>0</v>
      </c>
      <c r="E55" s="91"/>
      <c r="F55" s="91" t="b">
        <f>MIN(B55,D55)=MAX(B55,D55)</f>
        <v>1</v>
      </c>
      <c r="G55" s="46"/>
      <c r="H55" s="46"/>
      <c r="I55" s="46"/>
      <c r="J55" s="46"/>
      <c r="K55" s="46"/>
    </row>
    <row r="56" spans="1:11" hidden="1" x14ac:dyDescent="0.2">
      <c r="A56" s="100" t="s">
        <v>56</v>
      </c>
      <c r="B56" s="90">
        <f>COUNT(Travel!B19:B21)</f>
        <v>0</v>
      </c>
      <c r="C56" s="90"/>
      <c r="D56" s="90">
        <f>COUNTIF(Travel!D19:D21,"*")</f>
        <v>0</v>
      </c>
      <c r="E56" s="91"/>
      <c r="F56" s="91" t="b">
        <f>MIN(B56,D56)=MAX(B56,D56)</f>
        <v>1</v>
      </c>
    </row>
    <row r="57" spans="1:11" hidden="1" x14ac:dyDescent="0.2">
      <c r="A57" s="101"/>
      <c r="B57" s="90">
        <f>COUNT(Travel!B26:B28)</f>
        <v>0</v>
      </c>
      <c r="C57" s="90"/>
      <c r="D57" s="90">
        <f>COUNTIF(Travel!D26:D28,"*")</f>
        <v>0</v>
      </c>
      <c r="E57" s="91"/>
      <c r="F57" s="91" t="b">
        <f>MIN(B57,D57)=MAX(B57,D57)</f>
        <v>1</v>
      </c>
    </row>
    <row r="58" spans="1:11" hidden="1" x14ac:dyDescent="0.2">
      <c r="A58" s="102" t="s">
        <v>57</v>
      </c>
      <c r="B58" s="92">
        <f>COUNT(Hospitality!B11:B13)</f>
        <v>0</v>
      </c>
      <c r="C58" s="92"/>
      <c r="D58" s="92">
        <f>COUNTIF(Hospitality!D11:D13,"*")</f>
        <v>0</v>
      </c>
      <c r="E58" s="93"/>
      <c r="F58" s="93" t="b">
        <f>MIN(B58,D58)=MAX(B58,D58)</f>
        <v>1</v>
      </c>
    </row>
    <row r="59" spans="1:11" hidden="1" x14ac:dyDescent="0.2">
      <c r="A59" s="103" t="s">
        <v>58</v>
      </c>
      <c r="B59" s="91">
        <f>COUNT('All other expenses'!B11:B15)</f>
        <v>3</v>
      </c>
      <c r="C59" s="91"/>
      <c r="D59" s="91">
        <f>COUNTIF('All other expenses'!D11:D15,"*")</f>
        <v>3</v>
      </c>
      <c r="E59" s="91"/>
      <c r="F59" s="91" t="b">
        <f>MIN(B59,D59)=MAX(B59,D59)</f>
        <v>1</v>
      </c>
    </row>
    <row r="60" spans="1:11" hidden="1" x14ac:dyDescent="0.2">
      <c r="A60" s="102" t="s">
        <v>59</v>
      </c>
      <c r="B60" s="92">
        <f>COUNTIF('Gifts and benefits'!B11:B18,"*")</f>
        <v>6</v>
      </c>
      <c r="C60" s="92">
        <f>COUNTIF('Gifts and benefits'!C11:C18,"*")</f>
        <v>6</v>
      </c>
      <c r="D60" s="92"/>
      <c r="E60" s="92">
        <f>COUNTA('Gifts and benefits'!E11:E18)</f>
        <v>6</v>
      </c>
      <c r="F60" s="93"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83"/>
  <sheetViews>
    <sheetView topLeftCell="A4"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47" t="s">
        <v>60</v>
      </c>
      <c r="B1" s="147"/>
      <c r="C1" s="147"/>
      <c r="D1" s="147"/>
      <c r="E1" s="147"/>
      <c r="F1" s="46"/>
    </row>
    <row r="2" spans="1:6" ht="21" customHeight="1" x14ac:dyDescent="0.2">
      <c r="A2" s="4" t="s">
        <v>3</v>
      </c>
      <c r="B2" s="150" t="str">
        <f>'Summary and sign-off'!B2:F2</f>
        <v>The Treasury</v>
      </c>
      <c r="C2" s="150"/>
      <c r="D2" s="150"/>
      <c r="E2" s="150"/>
      <c r="F2" s="46"/>
    </row>
    <row r="3" spans="1:6" ht="21" customHeight="1" x14ac:dyDescent="0.2">
      <c r="A3" s="4" t="s">
        <v>61</v>
      </c>
      <c r="B3" s="150" t="str">
        <f>'Summary and sign-off'!B3:F3</f>
        <v>Struan Little</v>
      </c>
      <c r="C3" s="150"/>
      <c r="D3" s="150"/>
      <c r="E3" s="150"/>
      <c r="F3" s="46"/>
    </row>
    <row r="4" spans="1:6" ht="21" customHeight="1" x14ac:dyDescent="0.2">
      <c r="A4" s="4" t="s">
        <v>62</v>
      </c>
      <c r="B4" s="150">
        <f>'Summary and sign-off'!B4:F4</f>
        <v>43647</v>
      </c>
      <c r="C4" s="150"/>
      <c r="D4" s="150"/>
      <c r="E4" s="150"/>
      <c r="F4" s="46"/>
    </row>
    <row r="5" spans="1:6" ht="21" customHeight="1" x14ac:dyDescent="0.2">
      <c r="A5" s="4" t="s">
        <v>63</v>
      </c>
      <c r="B5" s="150">
        <f>'Summary and sign-off'!B5:F5</f>
        <v>43723</v>
      </c>
      <c r="C5" s="150"/>
      <c r="D5" s="150"/>
      <c r="E5" s="150"/>
      <c r="F5" s="46"/>
    </row>
    <row r="6" spans="1:6" ht="21" customHeight="1" x14ac:dyDescent="0.2">
      <c r="A6" s="4" t="s">
        <v>64</v>
      </c>
      <c r="B6" s="145" t="s">
        <v>31</v>
      </c>
      <c r="C6" s="145"/>
      <c r="D6" s="145"/>
      <c r="E6" s="145"/>
      <c r="F6" s="46"/>
    </row>
    <row r="7" spans="1:6" ht="21" customHeight="1" x14ac:dyDescent="0.2">
      <c r="A7" s="4" t="s">
        <v>7</v>
      </c>
      <c r="B7" s="145" t="s">
        <v>34</v>
      </c>
      <c r="C7" s="145"/>
      <c r="D7" s="145"/>
      <c r="E7" s="145"/>
      <c r="F7" s="46"/>
    </row>
    <row r="8" spans="1:6" ht="36" customHeight="1" x14ac:dyDescent="0.2">
      <c r="A8" s="153" t="s">
        <v>65</v>
      </c>
      <c r="B8" s="154"/>
      <c r="C8" s="154"/>
      <c r="D8" s="154"/>
      <c r="E8" s="154"/>
      <c r="F8" s="22"/>
    </row>
    <row r="9" spans="1:6" ht="36" customHeight="1" x14ac:dyDescent="0.2">
      <c r="A9" s="155" t="s">
        <v>66</v>
      </c>
      <c r="B9" s="156"/>
      <c r="C9" s="156"/>
      <c r="D9" s="156"/>
      <c r="E9" s="156"/>
      <c r="F9" s="22"/>
    </row>
    <row r="10" spans="1:6" ht="24.75" customHeight="1" x14ac:dyDescent="0.2">
      <c r="A10" s="152" t="s">
        <v>67</v>
      </c>
      <c r="B10" s="157"/>
      <c r="C10" s="152"/>
      <c r="D10" s="152"/>
      <c r="E10" s="152"/>
      <c r="F10" s="47"/>
    </row>
    <row r="11" spans="1:6" ht="27" customHeight="1" x14ac:dyDescent="0.2">
      <c r="A11" s="35" t="s">
        <v>68</v>
      </c>
      <c r="B11" s="35" t="s">
        <v>69</v>
      </c>
      <c r="C11" s="35" t="s">
        <v>70</v>
      </c>
      <c r="D11" s="35" t="s">
        <v>71</v>
      </c>
      <c r="E11" s="35" t="s">
        <v>72</v>
      </c>
      <c r="F11" s="48"/>
    </row>
    <row r="12" spans="1:6" s="68" customFormat="1" hidden="1" x14ac:dyDescent="0.2">
      <c r="A12" s="111"/>
      <c r="B12" s="112"/>
      <c r="C12" s="113"/>
      <c r="D12" s="113"/>
      <c r="E12" s="114"/>
      <c r="F12" s="1"/>
    </row>
    <row r="13" spans="1:6" s="68" customFormat="1" x14ac:dyDescent="0.2">
      <c r="A13" s="133" t="s">
        <v>140</v>
      </c>
      <c r="B13" s="134"/>
      <c r="C13" s="135"/>
      <c r="D13" s="135"/>
      <c r="E13" s="136"/>
      <c r="F13" s="1"/>
    </row>
    <row r="14" spans="1:6" s="68" customFormat="1" hidden="1" x14ac:dyDescent="0.2">
      <c r="A14" s="120"/>
      <c r="B14" s="121"/>
      <c r="C14" s="122"/>
      <c r="D14" s="122"/>
      <c r="E14" s="123"/>
      <c r="F14" s="1"/>
    </row>
    <row r="15" spans="1:6" ht="19.5" customHeight="1" x14ac:dyDescent="0.2">
      <c r="A15" s="86" t="s">
        <v>73</v>
      </c>
      <c r="B15" s="87">
        <f>SUM(B12:B14)</f>
        <v>0</v>
      </c>
      <c r="C15" s="143" t="str">
        <f>IF(SUBTOTAL(3,B12:B14)=SUBTOTAL(103,B12:B14),'Summary and sign-off'!$A$48,'Summary and sign-off'!$A$49)</f>
        <v>Check - there are no hidden rows with data</v>
      </c>
      <c r="D15" s="151" t="str">
        <f>IF('Summary and sign-off'!F55='Summary and sign-off'!F54,'Summary and sign-off'!A51,'Summary and sign-off'!A50)</f>
        <v>Check - each entry provides sufficient information</v>
      </c>
      <c r="E15" s="151"/>
      <c r="F15" s="46"/>
    </row>
    <row r="16" spans="1:6" ht="10.5" customHeight="1" x14ac:dyDescent="0.2">
      <c r="A16" s="27"/>
      <c r="B16" s="22"/>
      <c r="C16" s="27"/>
      <c r="D16" s="27"/>
      <c r="E16" s="27"/>
      <c r="F16" s="27"/>
    </row>
    <row r="17" spans="1:6" ht="24.75" customHeight="1" x14ac:dyDescent="0.2">
      <c r="A17" s="152" t="s">
        <v>74</v>
      </c>
      <c r="B17" s="152"/>
      <c r="C17" s="152"/>
      <c r="D17" s="152"/>
      <c r="E17" s="152"/>
      <c r="F17" s="47"/>
    </row>
    <row r="18" spans="1:6" ht="27" customHeight="1" x14ac:dyDescent="0.2">
      <c r="A18" s="35" t="s">
        <v>68</v>
      </c>
      <c r="B18" s="35" t="s">
        <v>13</v>
      </c>
      <c r="C18" s="35" t="s">
        <v>75</v>
      </c>
      <c r="D18" s="35" t="s">
        <v>71</v>
      </c>
      <c r="E18" s="35" t="s">
        <v>72</v>
      </c>
      <c r="F18" s="48"/>
    </row>
    <row r="19" spans="1:6" s="68" customFormat="1" hidden="1" x14ac:dyDescent="0.2">
      <c r="A19" s="111"/>
      <c r="B19" s="112"/>
      <c r="C19" s="113"/>
      <c r="D19" s="113"/>
      <c r="E19" s="114"/>
      <c r="F19" s="1"/>
    </row>
    <row r="20" spans="1:6" s="68" customFormat="1" x14ac:dyDescent="0.2">
      <c r="A20" s="133" t="s">
        <v>140</v>
      </c>
      <c r="B20" s="134"/>
      <c r="C20" s="135"/>
      <c r="D20" s="135"/>
      <c r="E20" s="136"/>
      <c r="F20" s="1"/>
    </row>
    <row r="21" spans="1:6" s="68" customFormat="1" hidden="1" x14ac:dyDescent="0.2">
      <c r="A21" s="124"/>
      <c r="B21" s="125"/>
      <c r="C21" s="126"/>
      <c r="D21" s="126"/>
      <c r="E21" s="127"/>
      <c r="F21" s="1"/>
    </row>
    <row r="22" spans="1:6" ht="19.5" customHeight="1" x14ac:dyDescent="0.2">
      <c r="A22" s="86" t="s">
        <v>76</v>
      </c>
      <c r="B22" s="87">
        <f>SUM(B19:B21)</f>
        <v>0</v>
      </c>
      <c r="C22" s="143" t="str">
        <f>IF(SUBTOTAL(3,B19:B21)=SUBTOTAL(103,B19:B21),'Summary and sign-off'!$A$48,'Summary and sign-off'!$A$49)</f>
        <v>Check - there are no hidden rows with data</v>
      </c>
      <c r="D22" s="151" t="str">
        <f>IF('Summary and sign-off'!F56='Summary and sign-off'!F54,'Summary and sign-off'!A51,'Summary and sign-off'!A50)</f>
        <v>Check - each entry provides sufficient information</v>
      </c>
      <c r="E22" s="151"/>
      <c r="F22" s="46"/>
    </row>
    <row r="23" spans="1:6" ht="10.5" customHeight="1" x14ac:dyDescent="0.2">
      <c r="A23" s="27"/>
      <c r="B23" s="22"/>
      <c r="C23" s="27"/>
      <c r="D23" s="27"/>
      <c r="E23" s="27"/>
      <c r="F23" s="27"/>
    </row>
    <row r="24" spans="1:6" ht="24.75" customHeight="1" x14ac:dyDescent="0.2">
      <c r="A24" s="152" t="s">
        <v>77</v>
      </c>
      <c r="B24" s="152"/>
      <c r="C24" s="152"/>
      <c r="D24" s="152"/>
      <c r="E24" s="152"/>
      <c r="F24" s="46"/>
    </row>
    <row r="25" spans="1:6" ht="27" customHeight="1" x14ac:dyDescent="0.2">
      <c r="A25" s="35" t="s">
        <v>68</v>
      </c>
      <c r="B25" s="35" t="s">
        <v>13</v>
      </c>
      <c r="C25" s="35" t="s">
        <v>78</v>
      </c>
      <c r="D25" s="35" t="s">
        <v>79</v>
      </c>
      <c r="E25" s="35" t="s">
        <v>72</v>
      </c>
      <c r="F25" s="49"/>
    </row>
    <row r="26" spans="1:6" s="68" customFormat="1" hidden="1" x14ac:dyDescent="0.2">
      <c r="A26" s="111"/>
      <c r="B26" s="112"/>
      <c r="C26" s="113"/>
      <c r="D26" s="113"/>
      <c r="E26" s="114"/>
      <c r="F26" s="1"/>
    </row>
    <row r="27" spans="1:6" s="68" customFormat="1" x14ac:dyDescent="0.2">
      <c r="A27" s="133" t="s">
        <v>140</v>
      </c>
      <c r="B27" s="134"/>
      <c r="C27" s="135"/>
      <c r="D27" s="135"/>
      <c r="E27" s="136"/>
      <c r="F27" s="1"/>
    </row>
    <row r="28" spans="1:6" s="68" customFormat="1" hidden="1" x14ac:dyDescent="0.2">
      <c r="A28" s="111"/>
      <c r="B28" s="112"/>
      <c r="C28" s="113"/>
      <c r="D28" s="113"/>
      <c r="E28" s="114"/>
      <c r="F28" s="1"/>
    </row>
    <row r="29" spans="1:6" ht="19.5" customHeight="1" x14ac:dyDescent="0.2">
      <c r="A29" s="86" t="s">
        <v>80</v>
      </c>
      <c r="B29" s="87">
        <f>SUM(B26:B28)</f>
        <v>0</v>
      </c>
      <c r="C29" s="143" t="str">
        <f>IF(SUBTOTAL(3,B26:B28)=SUBTOTAL(103,B26:B28),'Summary and sign-off'!$A$48,'Summary and sign-off'!$A$49)</f>
        <v>Check - there are no hidden rows with data</v>
      </c>
      <c r="D29" s="151" t="str">
        <f>IF('Summary and sign-off'!F57='Summary and sign-off'!F54,'Summary and sign-off'!A51,'Summary and sign-off'!A50)</f>
        <v>Check - each entry provides sufficient information</v>
      </c>
      <c r="E29" s="151"/>
      <c r="F29" s="46"/>
    </row>
    <row r="30" spans="1:6" ht="10.5" customHeight="1" x14ac:dyDescent="0.2">
      <c r="A30" s="27"/>
      <c r="B30" s="73"/>
      <c r="C30" s="22"/>
      <c r="D30" s="27"/>
      <c r="E30" s="27"/>
      <c r="F30" s="27"/>
    </row>
    <row r="31" spans="1:6" ht="34.5" customHeight="1" x14ac:dyDescent="0.2">
      <c r="A31" s="50" t="s">
        <v>81</v>
      </c>
      <c r="B31" s="74">
        <f>B15+B22+B29</f>
        <v>0</v>
      </c>
      <c r="C31" s="51"/>
      <c r="D31" s="51"/>
      <c r="E31" s="51"/>
      <c r="F31" s="26"/>
    </row>
    <row r="32" spans="1:6" x14ac:dyDescent="0.2">
      <c r="A32" s="27"/>
      <c r="B32" s="22"/>
      <c r="C32" s="27"/>
      <c r="D32" s="27"/>
      <c r="E32" s="27"/>
      <c r="F32" s="27"/>
    </row>
    <row r="33" spans="1:6" x14ac:dyDescent="0.2">
      <c r="A33" s="52" t="s">
        <v>24</v>
      </c>
      <c r="B33" s="25"/>
      <c r="C33" s="26"/>
      <c r="D33" s="26"/>
      <c r="E33" s="26"/>
      <c r="F33" s="27"/>
    </row>
    <row r="34" spans="1:6" ht="12.6" customHeight="1" x14ac:dyDescent="0.2">
      <c r="A34" s="23" t="s">
        <v>82</v>
      </c>
      <c r="B34" s="53"/>
      <c r="C34" s="53"/>
      <c r="D34" s="32"/>
      <c r="E34" s="32"/>
      <c r="F34" s="27"/>
    </row>
    <row r="35" spans="1:6" ht="12.95" customHeight="1" x14ac:dyDescent="0.2">
      <c r="A35" s="31" t="s">
        <v>83</v>
      </c>
      <c r="B35" s="27"/>
      <c r="C35" s="32"/>
      <c r="D35" s="27"/>
      <c r="E35" s="32"/>
      <c r="F35" s="27"/>
    </row>
    <row r="36" spans="1:6" x14ac:dyDescent="0.2">
      <c r="A36" s="31" t="s">
        <v>84</v>
      </c>
      <c r="B36" s="32"/>
      <c r="C36" s="32"/>
      <c r="D36" s="32"/>
      <c r="E36" s="54"/>
      <c r="F36" s="46"/>
    </row>
    <row r="37" spans="1:6" x14ac:dyDescent="0.2">
      <c r="A37" s="23" t="s">
        <v>30</v>
      </c>
      <c r="B37" s="25"/>
      <c r="C37" s="26"/>
      <c r="D37" s="26"/>
      <c r="E37" s="26"/>
      <c r="F37" s="27"/>
    </row>
    <row r="38" spans="1:6" ht="12.95" customHeight="1" x14ac:dyDescent="0.2">
      <c r="A38" s="31" t="s">
        <v>85</v>
      </c>
      <c r="B38" s="27"/>
      <c r="C38" s="32"/>
      <c r="D38" s="27"/>
      <c r="E38" s="32"/>
      <c r="F38" s="27"/>
    </row>
    <row r="39" spans="1:6" x14ac:dyDescent="0.2">
      <c r="A39" s="31" t="s">
        <v>86</v>
      </c>
      <c r="B39" s="32"/>
      <c r="C39" s="32"/>
      <c r="D39" s="32"/>
      <c r="E39" s="54"/>
      <c r="F39" s="46"/>
    </row>
    <row r="40" spans="1:6" x14ac:dyDescent="0.2">
      <c r="A40" s="36" t="s">
        <v>87</v>
      </c>
      <c r="B40" s="36"/>
      <c r="C40" s="36"/>
      <c r="D40" s="36"/>
      <c r="E40" s="54"/>
      <c r="F40" s="46"/>
    </row>
    <row r="41" spans="1:6" x14ac:dyDescent="0.2">
      <c r="A41" s="40"/>
      <c r="B41" s="27"/>
      <c r="C41" s="27"/>
      <c r="D41" s="27"/>
      <c r="E41" s="46"/>
      <c r="F41" s="46"/>
    </row>
    <row r="42" spans="1:6" hidden="1" x14ac:dyDescent="0.2">
      <c r="A42" s="40"/>
      <c r="B42" s="27"/>
      <c r="C42" s="27"/>
      <c r="D42" s="27"/>
      <c r="E42" s="46"/>
      <c r="F42" s="46"/>
    </row>
    <row r="43" spans="1:6" hidden="1" x14ac:dyDescent="0.2"/>
    <row r="44" spans="1:6" hidden="1" x14ac:dyDescent="0.2"/>
    <row r="45" spans="1:6" hidden="1" x14ac:dyDescent="0.2"/>
    <row r="46" spans="1:6" hidden="1" x14ac:dyDescent="0.2"/>
    <row r="47" spans="1:6" ht="12.75" hidden="1" customHeight="1" x14ac:dyDescent="0.2"/>
    <row r="48" spans="1:6" hidden="1" x14ac:dyDescent="0.2"/>
    <row r="49" spans="1:6" hidden="1" x14ac:dyDescent="0.2"/>
    <row r="50" spans="1:6" hidden="1" x14ac:dyDescent="0.2">
      <c r="A50" s="55"/>
      <c r="B50" s="46"/>
      <c r="C50" s="46"/>
      <c r="D50" s="46"/>
      <c r="E50" s="46"/>
      <c r="F50" s="46"/>
    </row>
    <row r="51" spans="1:6" hidden="1" x14ac:dyDescent="0.2">
      <c r="A51" s="55"/>
      <c r="B51" s="46"/>
      <c r="C51" s="46"/>
      <c r="D51" s="46"/>
      <c r="E51" s="46"/>
      <c r="F51" s="46"/>
    </row>
    <row r="52" spans="1:6" hidden="1" x14ac:dyDescent="0.2">
      <c r="A52" s="55"/>
      <c r="B52" s="46"/>
      <c r="C52" s="46"/>
      <c r="D52" s="46"/>
      <c r="E52" s="46"/>
      <c r="F52" s="46"/>
    </row>
    <row r="53" spans="1:6" hidden="1" x14ac:dyDescent="0.2">
      <c r="A53" s="55"/>
      <c r="B53" s="46"/>
      <c r="C53" s="46"/>
      <c r="D53" s="46"/>
      <c r="E53" s="46"/>
      <c r="F53" s="46"/>
    </row>
    <row r="54" spans="1:6" hidden="1" x14ac:dyDescent="0.2">
      <c r="A54" s="55"/>
      <c r="B54" s="46"/>
      <c r="C54" s="46"/>
      <c r="D54" s="46"/>
      <c r="E54" s="46"/>
      <c r="F54" s="46"/>
    </row>
    <row r="55" spans="1:6" hidden="1" x14ac:dyDescent="0.2"/>
    <row r="56" spans="1:6" hidden="1" x14ac:dyDescent="0.2"/>
    <row r="57" spans="1:6" hidden="1" x14ac:dyDescent="0.2"/>
    <row r="58" spans="1:6" hidden="1" x14ac:dyDescent="0.2"/>
    <row r="59" spans="1:6" hidden="1" x14ac:dyDescent="0.2"/>
    <row r="60" spans="1:6" hidden="1" x14ac:dyDescent="0.2"/>
    <row r="61" spans="1:6" hidden="1" x14ac:dyDescent="0.2"/>
    <row r="62" spans="1:6" hidden="1" x14ac:dyDescent="0.2"/>
    <row r="63" spans="1:6" x14ac:dyDescent="0.2"/>
    <row r="64" spans="1:6"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sheetData>
  <sheetProtection sheet="1" formatCells="0" formatRows="0" insertColumns="0" insertRows="0" deleteRows="0"/>
  <mergeCells count="15">
    <mergeCell ref="B7:E7"/>
    <mergeCell ref="B5:E5"/>
    <mergeCell ref="D29:E29"/>
    <mergeCell ref="A1:E1"/>
    <mergeCell ref="A17:E17"/>
    <mergeCell ref="A24:E24"/>
    <mergeCell ref="B2:E2"/>
    <mergeCell ref="B3:E3"/>
    <mergeCell ref="B4:E4"/>
    <mergeCell ref="A8:E8"/>
    <mergeCell ref="A9:E9"/>
    <mergeCell ref="B6:E6"/>
    <mergeCell ref="D15:E15"/>
    <mergeCell ref="D22:E22"/>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9 A12 A14 A26 A28 A21">
      <formula1>$B$4</formula1>
      <formula2>$B$5</formula2>
    </dataValidation>
    <dataValidation allowBlank="1" showInputMessage="1" showErrorMessage="1" prompt="Insert additional rows as needed:_x000a_- 'right click' on a row number (left of screen)_x000a_- select 'Insert' (this will insert a row above it)" sqref="A25 A18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20 A27">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B12:B14 B19:B21 B26:B28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47" t="s">
        <v>60</v>
      </c>
      <c r="B1" s="147"/>
      <c r="C1" s="147"/>
      <c r="D1" s="147"/>
      <c r="E1" s="147"/>
      <c r="F1" s="38"/>
    </row>
    <row r="2" spans="1:6" ht="21" customHeight="1" x14ac:dyDescent="0.2">
      <c r="A2" s="4" t="s">
        <v>3</v>
      </c>
      <c r="B2" s="150" t="str">
        <f>'Summary and sign-off'!B2:F2</f>
        <v>The Treasury</v>
      </c>
      <c r="C2" s="150"/>
      <c r="D2" s="150"/>
      <c r="E2" s="150"/>
      <c r="F2" s="38"/>
    </row>
    <row r="3" spans="1:6" ht="21" customHeight="1" x14ac:dyDescent="0.2">
      <c r="A3" s="4" t="s">
        <v>61</v>
      </c>
      <c r="B3" s="150" t="str">
        <f>'Summary and sign-off'!B3:F3</f>
        <v>Struan Little</v>
      </c>
      <c r="C3" s="150"/>
      <c r="D3" s="150"/>
      <c r="E3" s="150"/>
      <c r="F3" s="38"/>
    </row>
    <row r="4" spans="1:6" ht="21" customHeight="1" x14ac:dyDescent="0.2">
      <c r="A4" s="4" t="s">
        <v>62</v>
      </c>
      <c r="B4" s="150">
        <f>'Summary and sign-off'!B4:F4</f>
        <v>43647</v>
      </c>
      <c r="C4" s="150"/>
      <c r="D4" s="150"/>
      <c r="E4" s="150"/>
      <c r="F4" s="38"/>
    </row>
    <row r="5" spans="1:6" ht="21" customHeight="1" x14ac:dyDescent="0.2">
      <c r="A5" s="4" t="s">
        <v>63</v>
      </c>
      <c r="B5" s="150">
        <f>'Summary and sign-off'!B5:F5</f>
        <v>43723</v>
      </c>
      <c r="C5" s="150"/>
      <c r="D5" s="150"/>
      <c r="E5" s="150"/>
      <c r="F5" s="38"/>
    </row>
    <row r="6" spans="1:6" ht="21" customHeight="1" x14ac:dyDescent="0.2">
      <c r="A6" s="4" t="s">
        <v>64</v>
      </c>
      <c r="B6" s="145" t="s">
        <v>31</v>
      </c>
      <c r="C6" s="145"/>
      <c r="D6" s="145"/>
      <c r="E6" s="145"/>
      <c r="F6" s="38"/>
    </row>
    <row r="7" spans="1:6" ht="21" customHeight="1" x14ac:dyDescent="0.2">
      <c r="A7" s="4" t="s">
        <v>7</v>
      </c>
      <c r="B7" s="145" t="s">
        <v>34</v>
      </c>
      <c r="C7" s="145"/>
      <c r="D7" s="145"/>
      <c r="E7" s="145"/>
      <c r="F7" s="38"/>
    </row>
    <row r="8" spans="1:6" ht="35.25" customHeight="1" x14ac:dyDescent="0.25">
      <c r="A8" s="160" t="s">
        <v>88</v>
      </c>
      <c r="B8" s="160"/>
      <c r="C8" s="161"/>
      <c r="D8" s="161"/>
      <c r="E8" s="161"/>
      <c r="F8" s="42"/>
    </row>
    <row r="9" spans="1:6" ht="35.25" customHeight="1" x14ac:dyDescent="0.25">
      <c r="A9" s="158" t="s">
        <v>89</v>
      </c>
      <c r="B9" s="159"/>
      <c r="C9" s="159"/>
      <c r="D9" s="159"/>
      <c r="E9" s="159"/>
      <c r="F9" s="42"/>
    </row>
    <row r="10" spans="1:6" ht="27" customHeight="1" x14ac:dyDescent="0.2">
      <c r="A10" s="35" t="s">
        <v>90</v>
      </c>
      <c r="B10" s="35" t="s">
        <v>13</v>
      </c>
      <c r="C10" s="35" t="s">
        <v>91</v>
      </c>
      <c r="D10" s="35" t="s">
        <v>92</v>
      </c>
      <c r="E10" s="35" t="s">
        <v>72</v>
      </c>
      <c r="F10" s="23"/>
    </row>
    <row r="11" spans="1:6" s="68" customFormat="1" hidden="1" x14ac:dyDescent="0.2">
      <c r="A11" s="115"/>
      <c r="B11" s="112"/>
      <c r="C11" s="116"/>
      <c r="D11" s="116"/>
      <c r="E11" s="117"/>
      <c r="F11" s="2"/>
    </row>
    <row r="12" spans="1:6" s="68" customFormat="1" x14ac:dyDescent="0.2">
      <c r="A12" s="133" t="s">
        <v>141</v>
      </c>
      <c r="B12" s="134"/>
      <c r="C12" s="137"/>
      <c r="D12" s="137"/>
      <c r="E12" s="138"/>
      <c r="F12" s="2"/>
    </row>
    <row r="13" spans="1:6" s="68" customFormat="1" ht="11.25" hidden="1" customHeight="1" x14ac:dyDescent="0.2">
      <c r="A13" s="115"/>
      <c r="B13" s="112"/>
      <c r="C13" s="116"/>
      <c r="D13" s="116"/>
      <c r="E13" s="117"/>
      <c r="F13" s="2"/>
    </row>
    <row r="14" spans="1:6" ht="34.5" customHeight="1" x14ac:dyDescent="0.2">
      <c r="A14" s="69" t="s">
        <v>93</v>
      </c>
      <c r="B14" s="78">
        <f>SUM(B11:B13)</f>
        <v>0</v>
      </c>
      <c r="C14" s="85" t="str">
        <f>IF(SUBTOTAL(3,B11:B13)=SUBTOTAL(103,B11:B13),'Summary and sign-off'!$A$48,'Summary and sign-off'!$A$49)</f>
        <v>Check - there are no hidden rows with data</v>
      </c>
      <c r="D14" s="151" t="str">
        <f>IF('Summary and sign-off'!F58='Summary and sign-off'!F54,'Summary and sign-off'!A51,'Summary and sign-off'!A50)</f>
        <v>Check - each entry provides sufficient information</v>
      </c>
      <c r="E14" s="151"/>
      <c r="F14" s="2"/>
    </row>
    <row r="15" spans="1:6" x14ac:dyDescent="0.2">
      <c r="A15" s="21"/>
      <c r="B15" s="20"/>
      <c r="C15" s="20"/>
      <c r="D15" s="20"/>
      <c r="E15" s="20"/>
      <c r="F15" s="38"/>
    </row>
    <row r="16" spans="1:6" x14ac:dyDescent="0.2">
      <c r="A16" s="21" t="s">
        <v>24</v>
      </c>
      <c r="B16" s="22"/>
      <c r="C16" s="27"/>
      <c r="D16" s="20"/>
      <c r="E16" s="20"/>
      <c r="F16" s="38"/>
    </row>
    <row r="17" spans="1:6" ht="12.75" customHeight="1" x14ac:dyDescent="0.2">
      <c r="A17" s="23" t="s">
        <v>94</v>
      </c>
      <c r="B17" s="23"/>
      <c r="C17" s="23"/>
      <c r="D17" s="23"/>
      <c r="E17" s="23"/>
      <c r="F17" s="38"/>
    </row>
    <row r="18" spans="1:6" x14ac:dyDescent="0.2">
      <c r="A18" s="23" t="s">
        <v>95</v>
      </c>
      <c r="B18" s="31"/>
      <c r="C18" s="43"/>
      <c r="D18" s="44"/>
      <c r="E18" s="44"/>
      <c r="F18" s="38"/>
    </row>
    <row r="19" spans="1:6" x14ac:dyDescent="0.2">
      <c r="A19" s="23" t="s">
        <v>30</v>
      </c>
      <c r="B19" s="25"/>
      <c r="C19" s="26"/>
      <c r="D19" s="26"/>
      <c r="E19" s="26"/>
      <c r="F19" s="27"/>
    </row>
    <row r="20" spans="1:6" x14ac:dyDescent="0.2">
      <c r="A20" s="31" t="s">
        <v>96</v>
      </c>
      <c r="B20" s="31"/>
      <c r="C20" s="43"/>
      <c r="D20" s="43"/>
      <c r="E20" s="43"/>
      <c r="F20" s="38"/>
    </row>
    <row r="21" spans="1:6" ht="12.75" customHeight="1" x14ac:dyDescent="0.2">
      <c r="A21" s="31" t="s">
        <v>97</v>
      </c>
      <c r="B21" s="31"/>
      <c r="C21" s="45"/>
      <c r="D21" s="45"/>
      <c r="E21" s="33"/>
      <c r="F21" s="38"/>
    </row>
    <row r="22" spans="1:6" x14ac:dyDescent="0.2">
      <c r="A22" s="20"/>
      <c r="B22" s="20"/>
      <c r="C22" s="20"/>
      <c r="D22" s="20"/>
      <c r="E22" s="20"/>
      <c r="F22" s="38"/>
    </row>
    <row r="23" spans="1:6" hidden="1" x14ac:dyDescent="0.2"/>
    <row r="24" spans="1:6" hidden="1" x14ac:dyDescent="0.2"/>
    <row r="25" spans="1:6" hidden="1" x14ac:dyDescent="0.2"/>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sheetData>
  <sheetProtection sheet="1" formatCells="0" insertRows="0" deleteRows="0"/>
  <mergeCells count="10">
    <mergeCell ref="D14:E14"/>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3">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47" t="s">
        <v>60</v>
      </c>
      <c r="B1" s="147"/>
      <c r="C1" s="147"/>
      <c r="D1" s="147"/>
      <c r="E1" s="147"/>
      <c r="F1" s="24"/>
    </row>
    <row r="2" spans="1:6" ht="21" customHeight="1" x14ac:dyDescent="0.2">
      <c r="A2" s="4" t="s">
        <v>3</v>
      </c>
      <c r="B2" s="150" t="str">
        <f>'Summary and sign-off'!B2:F2</f>
        <v>The Treasury</v>
      </c>
      <c r="C2" s="150"/>
      <c r="D2" s="150"/>
      <c r="E2" s="150"/>
      <c r="F2" s="24"/>
    </row>
    <row r="3" spans="1:6" ht="21" customHeight="1" x14ac:dyDescent="0.2">
      <c r="A3" s="4" t="s">
        <v>61</v>
      </c>
      <c r="B3" s="150" t="str">
        <f>'Summary and sign-off'!B3:F3</f>
        <v>Struan Little</v>
      </c>
      <c r="C3" s="150"/>
      <c r="D3" s="150"/>
      <c r="E3" s="150"/>
      <c r="F3" s="24"/>
    </row>
    <row r="4" spans="1:6" ht="21" customHeight="1" x14ac:dyDescent="0.2">
      <c r="A4" s="4" t="s">
        <v>62</v>
      </c>
      <c r="B4" s="150">
        <f>'Summary and sign-off'!B4:F4</f>
        <v>43647</v>
      </c>
      <c r="C4" s="150"/>
      <c r="D4" s="150"/>
      <c r="E4" s="150"/>
      <c r="F4" s="24"/>
    </row>
    <row r="5" spans="1:6" ht="21" customHeight="1" x14ac:dyDescent="0.2">
      <c r="A5" s="4" t="s">
        <v>63</v>
      </c>
      <c r="B5" s="150">
        <f>'Summary and sign-off'!B5:F5</f>
        <v>43723</v>
      </c>
      <c r="C5" s="150"/>
      <c r="D5" s="150"/>
      <c r="E5" s="150"/>
      <c r="F5" s="24"/>
    </row>
    <row r="6" spans="1:6" ht="21" customHeight="1" x14ac:dyDescent="0.2">
      <c r="A6" s="4" t="s">
        <v>64</v>
      </c>
      <c r="B6" s="145" t="s">
        <v>31</v>
      </c>
      <c r="C6" s="145"/>
      <c r="D6" s="145"/>
      <c r="E6" s="145"/>
      <c r="F6" s="34"/>
    </row>
    <row r="7" spans="1:6" ht="21" customHeight="1" x14ac:dyDescent="0.2">
      <c r="A7" s="4" t="s">
        <v>7</v>
      </c>
      <c r="B7" s="145" t="s">
        <v>34</v>
      </c>
      <c r="C7" s="145"/>
      <c r="D7" s="145"/>
      <c r="E7" s="145"/>
      <c r="F7" s="34"/>
    </row>
    <row r="8" spans="1:6" ht="35.25" customHeight="1" x14ac:dyDescent="0.2">
      <c r="A8" s="154" t="s">
        <v>98</v>
      </c>
      <c r="B8" s="154"/>
      <c r="C8" s="161"/>
      <c r="D8" s="161"/>
      <c r="E8" s="161"/>
      <c r="F8" s="24"/>
    </row>
    <row r="9" spans="1:6" ht="35.25" customHeight="1" x14ac:dyDescent="0.2">
      <c r="A9" s="162" t="s">
        <v>99</v>
      </c>
      <c r="B9" s="163"/>
      <c r="C9" s="163"/>
      <c r="D9" s="163"/>
      <c r="E9" s="163"/>
      <c r="F9" s="24"/>
    </row>
    <row r="10" spans="1:6" ht="27" customHeight="1" x14ac:dyDescent="0.2">
      <c r="A10" s="35" t="s">
        <v>68</v>
      </c>
      <c r="B10" s="35" t="s">
        <v>13</v>
      </c>
      <c r="C10" s="35" t="s">
        <v>100</v>
      </c>
      <c r="D10" s="35" t="s">
        <v>101</v>
      </c>
      <c r="E10" s="35" t="s">
        <v>72</v>
      </c>
      <c r="F10" s="36"/>
    </row>
    <row r="11" spans="1:6" s="68" customFormat="1" hidden="1" x14ac:dyDescent="0.2">
      <c r="A11" s="115"/>
      <c r="B11" s="112"/>
      <c r="C11" s="116"/>
      <c r="D11" s="116"/>
      <c r="E11" s="117"/>
      <c r="F11" s="3"/>
    </row>
    <row r="12" spans="1:6" s="68" customFormat="1" x14ac:dyDescent="0.2">
      <c r="A12" s="133">
        <v>43669</v>
      </c>
      <c r="B12" s="134">
        <v>37.191000000000003</v>
      </c>
      <c r="C12" s="137" t="s">
        <v>137</v>
      </c>
      <c r="D12" s="137" t="s">
        <v>136</v>
      </c>
      <c r="E12" s="138" t="s">
        <v>122</v>
      </c>
      <c r="F12" s="3"/>
    </row>
    <row r="13" spans="1:6" s="68" customFormat="1" x14ac:dyDescent="0.2">
      <c r="A13" s="133">
        <v>43700</v>
      </c>
      <c r="B13" s="134">
        <v>37.777500000000003</v>
      </c>
      <c r="C13" s="137" t="s">
        <v>138</v>
      </c>
      <c r="D13" s="137" t="s">
        <v>136</v>
      </c>
      <c r="E13" s="138" t="s">
        <v>122</v>
      </c>
      <c r="F13" s="3"/>
    </row>
    <row r="14" spans="1:6" s="68" customFormat="1" x14ac:dyDescent="0.2">
      <c r="A14" s="133">
        <v>43731</v>
      </c>
      <c r="B14" s="134">
        <v>36.799999999999997</v>
      </c>
      <c r="C14" s="137" t="s">
        <v>139</v>
      </c>
      <c r="D14" s="137" t="s">
        <v>136</v>
      </c>
      <c r="E14" s="138" t="s">
        <v>122</v>
      </c>
      <c r="F14" s="3"/>
    </row>
    <row r="15" spans="1:6" s="68" customFormat="1" hidden="1" x14ac:dyDescent="0.2">
      <c r="A15" s="115"/>
      <c r="B15" s="112"/>
      <c r="C15" s="116"/>
      <c r="D15" s="116"/>
      <c r="E15" s="117"/>
      <c r="F15" s="3"/>
    </row>
    <row r="16" spans="1:6" ht="34.5" customHeight="1" x14ac:dyDescent="0.2">
      <c r="A16" s="69" t="s">
        <v>102</v>
      </c>
      <c r="B16" s="78">
        <f>SUM(B11:B15)</f>
        <v>111.7685</v>
      </c>
      <c r="C16" s="85" t="str">
        <f>IF(SUBTOTAL(3,B11:B15)=SUBTOTAL(103,B11:B15),'Summary and sign-off'!$A$48,'Summary and sign-off'!$A$49)</f>
        <v>Check - there are no hidden rows with data</v>
      </c>
      <c r="D16" s="151" t="str">
        <f>IF('Summary and sign-off'!F59='Summary and sign-off'!F54,'Summary and sign-off'!A51,'Summary and sign-off'!A50)</f>
        <v>Check - each entry provides sufficient information</v>
      </c>
      <c r="E16" s="151"/>
      <c r="F16" s="37"/>
    </row>
    <row r="17" spans="1:6" ht="14.1" customHeight="1" x14ac:dyDescent="0.2">
      <c r="A17" s="38"/>
      <c r="B17" s="27"/>
      <c r="C17" s="20"/>
      <c r="D17" s="20"/>
      <c r="E17" s="20"/>
      <c r="F17" s="24"/>
    </row>
    <row r="18" spans="1:6" x14ac:dyDescent="0.2">
      <c r="A18" s="21" t="s">
        <v>103</v>
      </c>
      <c r="B18" s="20"/>
      <c r="C18" s="20"/>
      <c r="D18" s="20"/>
      <c r="E18" s="20"/>
      <c r="F18" s="24"/>
    </row>
    <row r="19" spans="1:6" ht="12.6" customHeight="1" x14ac:dyDescent="0.2">
      <c r="A19" s="23" t="s">
        <v>82</v>
      </c>
      <c r="B19" s="20"/>
      <c r="C19" s="20"/>
      <c r="D19" s="20"/>
      <c r="E19" s="20"/>
      <c r="F19" s="24"/>
    </row>
    <row r="20" spans="1:6" x14ac:dyDescent="0.2">
      <c r="A20" s="23" t="s">
        <v>30</v>
      </c>
      <c r="B20" s="25"/>
      <c r="C20" s="26"/>
      <c r="D20" s="26"/>
      <c r="E20" s="26"/>
      <c r="F20" s="27"/>
    </row>
    <row r="21" spans="1:6" x14ac:dyDescent="0.2">
      <c r="A21" s="31" t="s">
        <v>96</v>
      </c>
      <c r="B21" s="32"/>
      <c r="C21" s="27"/>
      <c r="D21" s="27"/>
      <c r="E21" s="27"/>
      <c r="F21" s="27"/>
    </row>
    <row r="22" spans="1:6" ht="12.75" customHeight="1" x14ac:dyDescent="0.2">
      <c r="A22" s="31" t="s">
        <v>97</v>
      </c>
      <c r="B22" s="39"/>
      <c r="C22" s="33"/>
      <c r="D22" s="33"/>
      <c r="E22" s="33"/>
      <c r="F22" s="33"/>
    </row>
    <row r="23" spans="1:6" x14ac:dyDescent="0.2">
      <c r="A23" s="38"/>
      <c r="B23" s="40"/>
      <c r="C23" s="20"/>
      <c r="D23" s="20"/>
      <c r="E23" s="20"/>
      <c r="F23" s="38"/>
    </row>
    <row r="24" spans="1:6" hidden="1" x14ac:dyDescent="0.2">
      <c r="A24" s="20"/>
      <c r="B24" s="20"/>
      <c r="C24" s="20"/>
      <c r="D24" s="20"/>
      <c r="E24" s="38"/>
    </row>
    <row r="25" spans="1:6" ht="12.75" hidden="1" customHeight="1" x14ac:dyDescent="0.2"/>
    <row r="26" spans="1:6" hidden="1" x14ac:dyDescent="0.2">
      <c r="A26" s="41"/>
      <c r="B26" s="41"/>
      <c r="C26" s="41"/>
      <c r="D26" s="41"/>
      <c r="E26" s="41"/>
      <c r="F26" s="24"/>
    </row>
    <row r="27" spans="1:6" hidden="1" x14ac:dyDescent="0.2">
      <c r="A27" s="41"/>
      <c r="B27" s="41"/>
      <c r="C27" s="41"/>
      <c r="D27" s="41"/>
      <c r="E27" s="41"/>
      <c r="F27" s="24"/>
    </row>
    <row r="28" spans="1:6" hidden="1" x14ac:dyDescent="0.2">
      <c r="A28" s="41"/>
      <c r="B28" s="41"/>
      <c r="C28" s="41"/>
      <c r="D28" s="41"/>
      <c r="E28" s="41"/>
      <c r="F28" s="24"/>
    </row>
    <row r="29" spans="1:6" hidden="1" x14ac:dyDescent="0.2">
      <c r="A29" s="41"/>
      <c r="B29" s="41"/>
      <c r="C29" s="41"/>
      <c r="D29" s="41"/>
      <c r="E29" s="41"/>
      <c r="F29" s="24"/>
    </row>
    <row r="30" spans="1:6" hidden="1" x14ac:dyDescent="0.2">
      <c r="A30" s="41"/>
      <c r="B30" s="41"/>
      <c r="C30" s="41"/>
      <c r="D30" s="41"/>
      <c r="E30" s="41"/>
      <c r="F30" s="24"/>
    </row>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x14ac:dyDescent="0.2"/>
    <row r="43" x14ac:dyDescent="0.2"/>
    <row r="44" x14ac:dyDescent="0.2"/>
    <row r="45" x14ac:dyDescent="0.2"/>
    <row r="46" x14ac:dyDescent="0.2"/>
    <row r="47" x14ac:dyDescent="0.2"/>
    <row r="48" x14ac:dyDescent="0.2"/>
    <row r="49" x14ac:dyDescent="0.2"/>
    <row r="50" x14ac:dyDescent="0.2"/>
  </sheetData>
  <sheetProtection sheet="1" formatCells="0" insertRows="0" deleteRows="0"/>
  <mergeCells count="10">
    <mergeCell ref="D16:E16"/>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6"/>
  <sheetViews>
    <sheetView topLeftCell="A3"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47" t="s">
        <v>104</v>
      </c>
      <c r="B1" s="147"/>
      <c r="C1" s="147"/>
      <c r="D1" s="147"/>
      <c r="E1" s="147"/>
      <c r="F1" s="147"/>
    </row>
    <row r="2" spans="1:6" ht="21" customHeight="1" x14ac:dyDescent="0.2">
      <c r="A2" s="4" t="s">
        <v>3</v>
      </c>
      <c r="B2" s="150" t="str">
        <f>'Summary and sign-off'!B2:F2</f>
        <v>The Treasury</v>
      </c>
      <c r="C2" s="150"/>
      <c r="D2" s="150"/>
      <c r="E2" s="150"/>
      <c r="F2" s="150"/>
    </row>
    <row r="3" spans="1:6" ht="21" customHeight="1" x14ac:dyDescent="0.2">
      <c r="A3" s="4" t="s">
        <v>61</v>
      </c>
      <c r="B3" s="150" t="str">
        <f>'Summary and sign-off'!B3:F3</f>
        <v>Struan Little</v>
      </c>
      <c r="C3" s="150"/>
      <c r="D3" s="150"/>
      <c r="E3" s="150"/>
      <c r="F3" s="150"/>
    </row>
    <row r="4" spans="1:6" ht="21" customHeight="1" x14ac:dyDescent="0.2">
      <c r="A4" s="4" t="s">
        <v>62</v>
      </c>
      <c r="B4" s="150">
        <f>'Summary and sign-off'!B4:F4</f>
        <v>43647</v>
      </c>
      <c r="C4" s="150"/>
      <c r="D4" s="150"/>
      <c r="E4" s="150"/>
      <c r="F4" s="150"/>
    </row>
    <row r="5" spans="1:6" ht="21" customHeight="1" x14ac:dyDescent="0.2">
      <c r="A5" s="4" t="s">
        <v>63</v>
      </c>
      <c r="B5" s="150">
        <f>'Summary and sign-off'!B5:F5</f>
        <v>43723</v>
      </c>
      <c r="C5" s="150"/>
      <c r="D5" s="150"/>
      <c r="E5" s="150"/>
      <c r="F5" s="150"/>
    </row>
    <row r="6" spans="1:6" ht="21" customHeight="1" x14ac:dyDescent="0.2">
      <c r="A6" s="4" t="s">
        <v>105</v>
      </c>
      <c r="B6" s="145" t="s">
        <v>31</v>
      </c>
      <c r="C6" s="145"/>
      <c r="D6" s="145"/>
      <c r="E6" s="145"/>
      <c r="F6" s="145"/>
    </row>
    <row r="7" spans="1:6" ht="21" customHeight="1" x14ac:dyDescent="0.2">
      <c r="A7" s="4" t="s">
        <v>7</v>
      </c>
      <c r="B7" s="145" t="s">
        <v>34</v>
      </c>
      <c r="C7" s="145"/>
      <c r="D7" s="145"/>
      <c r="E7" s="145"/>
      <c r="F7" s="145"/>
    </row>
    <row r="8" spans="1:6" ht="36" customHeight="1" x14ac:dyDescent="0.2">
      <c r="A8" s="154" t="s">
        <v>106</v>
      </c>
      <c r="B8" s="154"/>
      <c r="C8" s="154"/>
      <c r="D8" s="154"/>
      <c r="E8" s="154"/>
      <c r="F8" s="154"/>
    </row>
    <row r="9" spans="1:6" ht="36" customHeight="1" x14ac:dyDescent="0.2">
      <c r="A9" s="162" t="s">
        <v>107</v>
      </c>
      <c r="B9" s="163"/>
      <c r="C9" s="163"/>
      <c r="D9" s="163"/>
      <c r="E9" s="163"/>
      <c r="F9" s="163"/>
    </row>
    <row r="10" spans="1:6" ht="39" customHeight="1" x14ac:dyDescent="0.2">
      <c r="A10" s="35" t="s">
        <v>68</v>
      </c>
      <c r="B10" s="128" t="s">
        <v>108</v>
      </c>
      <c r="C10" s="128" t="s">
        <v>109</v>
      </c>
      <c r="D10" s="128" t="s">
        <v>110</v>
      </c>
      <c r="E10" s="128" t="s">
        <v>111</v>
      </c>
      <c r="F10" s="128" t="s">
        <v>112</v>
      </c>
    </row>
    <row r="11" spans="1:6" s="68" customFormat="1" hidden="1" x14ac:dyDescent="0.2">
      <c r="A11" s="111"/>
      <c r="B11" s="116"/>
      <c r="C11" s="118"/>
      <c r="D11" s="116"/>
      <c r="E11" s="119"/>
      <c r="F11" s="117"/>
    </row>
    <row r="12" spans="1:6" s="68" customFormat="1" ht="25.5" x14ac:dyDescent="0.2">
      <c r="A12" s="133">
        <v>43673</v>
      </c>
      <c r="B12" s="139" t="s">
        <v>134</v>
      </c>
      <c r="C12" s="140" t="s">
        <v>47</v>
      </c>
      <c r="D12" s="139" t="s">
        <v>133</v>
      </c>
      <c r="E12" s="141">
        <v>52</v>
      </c>
      <c r="F12" s="142" t="s">
        <v>135</v>
      </c>
    </row>
    <row r="13" spans="1:6" s="68" customFormat="1" ht="25.5" x14ac:dyDescent="0.2">
      <c r="A13" s="133">
        <v>43676</v>
      </c>
      <c r="B13" s="139" t="s">
        <v>125</v>
      </c>
      <c r="C13" s="140" t="s">
        <v>47</v>
      </c>
      <c r="D13" s="139" t="s">
        <v>123</v>
      </c>
      <c r="E13" s="141" t="s">
        <v>46</v>
      </c>
      <c r="F13" s="142"/>
    </row>
    <row r="14" spans="1:6" s="68" customFormat="1" ht="25.5" x14ac:dyDescent="0.2">
      <c r="A14" s="133">
        <v>43685</v>
      </c>
      <c r="B14" s="139" t="s">
        <v>127</v>
      </c>
      <c r="C14" s="140" t="s">
        <v>47</v>
      </c>
      <c r="D14" s="139" t="s">
        <v>128</v>
      </c>
      <c r="E14" s="141" t="s">
        <v>46</v>
      </c>
      <c r="F14" s="142"/>
    </row>
    <row r="15" spans="1:6" s="68" customFormat="1" x14ac:dyDescent="0.2">
      <c r="A15" s="133">
        <v>43691</v>
      </c>
      <c r="B15" s="139" t="s">
        <v>129</v>
      </c>
      <c r="C15" s="140" t="s">
        <v>47</v>
      </c>
      <c r="D15" s="139" t="s">
        <v>130</v>
      </c>
      <c r="E15" s="141" t="s">
        <v>46</v>
      </c>
      <c r="F15" s="142"/>
    </row>
    <row r="16" spans="1:6" s="68" customFormat="1" ht="25.5" x14ac:dyDescent="0.2">
      <c r="A16" s="133">
        <v>43700</v>
      </c>
      <c r="B16" s="139" t="s">
        <v>124</v>
      </c>
      <c r="C16" s="140" t="s">
        <v>48</v>
      </c>
      <c r="D16" s="139" t="s">
        <v>126</v>
      </c>
      <c r="E16" s="141" t="s">
        <v>46</v>
      </c>
      <c r="F16" s="142"/>
    </row>
    <row r="17" spans="1:7" s="68" customFormat="1" x14ac:dyDescent="0.2">
      <c r="A17" s="133">
        <v>43720</v>
      </c>
      <c r="B17" s="139" t="s">
        <v>131</v>
      </c>
      <c r="C17" s="140" t="s">
        <v>47</v>
      </c>
      <c r="D17" s="139" t="s">
        <v>132</v>
      </c>
      <c r="E17" s="141" t="s">
        <v>46</v>
      </c>
      <c r="F17" s="142"/>
    </row>
    <row r="18" spans="1:7" s="68" customFormat="1" hidden="1" x14ac:dyDescent="0.2">
      <c r="A18" s="111"/>
      <c r="B18" s="116"/>
      <c r="C18" s="118"/>
      <c r="D18" s="116"/>
      <c r="E18" s="119"/>
      <c r="F18" s="117"/>
    </row>
    <row r="19" spans="1:7" ht="34.5" customHeight="1" x14ac:dyDescent="0.2">
      <c r="A19" s="129" t="s">
        <v>113</v>
      </c>
      <c r="B19" s="130" t="s">
        <v>114</v>
      </c>
      <c r="C19" s="131">
        <f>C20+C21</f>
        <v>6</v>
      </c>
      <c r="D19" s="132" t="str">
        <f>IF(SUBTOTAL(3,C11:C18)=SUBTOTAL(103,C11:C18),'Summary and sign-off'!$A$48,'Summary and sign-off'!$A$49)</f>
        <v>Check - there are no hidden rows with data</v>
      </c>
      <c r="E19" s="151" t="str">
        <f>IF('Summary and sign-off'!F60='Summary and sign-off'!F54,'Summary and sign-off'!A52,'Summary and sign-off'!A50)</f>
        <v>Check - each entry provides sufficient information</v>
      </c>
      <c r="F19" s="151"/>
      <c r="G19" s="68"/>
    </row>
    <row r="20" spans="1:7" ht="25.5" customHeight="1" x14ac:dyDescent="0.25">
      <c r="A20" s="70"/>
      <c r="B20" s="71" t="s">
        <v>47</v>
      </c>
      <c r="C20" s="72">
        <f>COUNTIF(C11:C18,'Summary and sign-off'!A45)</f>
        <v>5</v>
      </c>
      <c r="D20" s="17"/>
      <c r="E20" s="18"/>
      <c r="F20" s="19"/>
    </row>
    <row r="21" spans="1:7" ht="25.5" customHeight="1" x14ac:dyDescent="0.25">
      <c r="A21" s="70"/>
      <c r="B21" s="71" t="s">
        <v>48</v>
      </c>
      <c r="C21" s="72">
        <f>COUNTIF(C11:C18,'Summary and sign-off'!A46)</f>
        <v>1</v>
      </c>
      <c r="D21" s="17"/>
      <c r="E21" s="18"/>
      <c r="F21" s="19"/>
    </row>
    <row r="22" spans="1:7" x14ac:dyDescent="0.2">
      <c r="A22" s="20"/>
      <c r="B22" s="21"/>
      <c r="C22" s="20"/>
      <c r="D22" s="22"/>
      <c r="E22" s="22"/>
      <c r="F22" s="20"/>
    </row>
    <row r="23" spans="1:7" x14ac:dyDescent="0.2">
      <c r="A23" s="21" t="s">
        <v>103</v>
      </c>
      <c r="B23" s="21"/>
      <c r="C23" s="21"/>
      <c r="D23" s="21"/>
      <c r="E23" s="21"/>
      <c r="F23" s="21"/>
    </row>
    <row r="24" spans="1:7" ht="12.6" customHeight="1" x14ac:dyDescent="0.2">
      <c r="A24" s="23" t="s">
        <v>82</v>
      </c>
      <c r="B24" s="20"/>
      <c r="C24" s="20"/>
      <c r="D24" s="20"/>
      <c r="E24" s="20"/>
      <c r="F24" s="24"/>
    </row>
    <row r="25" spans="1:7" x14ac:dyDescent="0.2">
      <c r="A25" s="23" t="s">
        <v>30</v>
      </c>
      <c r="B25" s="25"/>
      <c r="C25" s="26"/>
      <c r="D25" s="26"/>
      <c r="E25" s="26"/>
      <c r="F25" s="27"/>
    </row>
    <row r="26" spans="1:7" x14ac:dyDescent="0.2">
      <c r="A26" s="23" t="s">
        <v>115</v>
      </c>
      <c r="B26" s="28"/>
      <c r="C26" s="28"/>
      <c r="D26" s="28"/>
      <c r="E26" s="28"/>
      <c r="F26" s="28"/>
    </row>
    <row r="27" spans="1:7" ht="12.75" customHeight="1" x14ac:dyDescent="0.2">
      <c r="A27" s="23" t="s">
        <v>116</v>
      </c>
      <c r="B27" s="20"/>
      <c r="C27" s="20"/>
      <c r="D27" s="20"/>
      <c r="E27" s="20"/>
      <c r="F27" s="20"/>
    </row>
    <row r="28" spans="1:7" ht="12.95" customHeight="1" x14ac:dyDescent="0.2">
      <c r="A28" s="29" t="s">
        <v>117</v>
      </c>
      <c r="B28" s="30"/>
      <c r="C28" s="30"/>
      <c r="D28" s="30"/>
      <c r="E28" s="30"/>
      <c r="F28" s="30"/>
    </row>
    <row r="29" spans="1:7" x14ac:dyDescent="0.2">
      <c r="A29" s="31" t="s">
        <v>118</v>
      </c>
      <c r="B29" s="32"/>
      <c r="C29" s="27"/>
      <c r="D29" s="27"/>
      <c r="E29" s="27"/>
      <c r="F29" s="27"/>
    </row>
    <row r="30" spans="1:7" ht="12.75" customHeight="1" x14ac:dyDescent="0.2">
      <c r="A30" s="31" t="s">
        <v>97</v>
      </c>
      <c r="B30" s="23"/>
      <c r="C30" s="33"/>
      <c r="D30" s="33"/>
      <c r="E30" s="33"/>
      <c r="F30" s="33"/>
    </row>
    <row r="31" spans="1:7" ht="12.75" customHeight="1" x14ac:dyDescent="0.2">
      <c r="A31" s="23"/>
      <c r="B31" s="23"/>
      <c r="C31" s="33"/>
      <c r="D31" s="33"/>
      <c r="E31" s="33"/>
      <c r="F31" s="33"/>
    </row>
    <row r="32" spans="1:7" ht="12.75" hidden="1" customHeight="1" x14ac:dyDescent="0.2">
      <c r="A32" s="23"/>
      <c r="B32" s="23"/>
      <c r="C32" s="33"/>
      <c r="D32" s="33"/>
      <c r="E32" s="33"/>
      <c r="F32" s="33"/>
    </row>
    <row r="33" spans="1:6" hidden="1" x14ac:dyDescent="0.2"/>
    <row r="34" spans="1:6" hidden="1" x14ac:dyDescent="0.2"/>
    <row r="35" spans="1:6" hidden="1" x14ac:dyDescent="0.2">
      <c r="A35" s="21"/>
      <c r="B35" s="21"/>
      <c r="C35" s="21"/>
      <c r="D35" s="21"/>
      <c r="E35" s="21"/>
      <c r="F35" s="21"/>
    </row>
    <row r="36" spans="1:6" hidden="1" x14ac:dyDescent="0.2">
      <c r="A36" s="21"/>
      <c r="B36" s="21"/>
      <c r="C36" s="21"/>
      <c r="D36" s="21"/>
      <c r="E36" s="21"/>
      <c r="F36" s="21"/>
    </row>
    <row r="37" spans="1:6" hidden="1" x14ac:dyDescent="0.2">
      <c r="A37" s="21"/>
      <c r="B37" s="21"/>
      <c r="C37" s="21"/>
      <c r="D37" s="21"/>
      <c r="E37" s="21"/>
      <c r="F37" s="21"/>
    </row>
    <row r="38" spans="1:6" hidden="1" x14ac:dyDescent="0.2">
      <c r="A38" s="21"/>
      <c r="B38" s="21"/>
      <c r="C38" s="21"/>
      <c r="D38" s="21"/>
      <c r="E38" s="21"/>
      <c r="F38" s="21"/>
    </row>
    <row r="39" spans="1:6" hidden="1" x14ac:dyDescent="0.2">
      <c r="A39" s="21"/>
      <c r="B39" s="21"/>
      <c r="C39" s="21"/>
      <c r="D39" s="21"/>
      <c r="E39" s="21"/>
      <c r="F39" s="21"/>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x14ac:dyDescent="0.2"/>
    <row r="61" x14ac:dyDescent="0.2"/>
    <row r="62" x14ac:dyDescent="0.2"/>
    <row r="63" x14ac:dyDescent="0.2"/>
    <row r="64" x14ac:dyDescent="0.2"/>
    <row r="65" x14ac:dyDescent="0.2"/>
    <row r="66" x14ac:dyDescent="0.2"/>
  </sheetData>
  <sheetProtection sheet="1" formatCells="0" insertRows="0" deleteRows="0"/>
  <dataConsolidate/>
  <mergeCells count="10">
    <mergeCell ref="E19:F19"/>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8">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sign-off'!$A$45:$A$46</xm:f>
          </x14:formula1>
          <xm:sqref>C11:C18</xm:sqref>
        </x14:dataValidation>
        <x14:dataValidation type="list" errorStyle="information" operator="greaterThan" allowBlank="1" showInputMessage="1" prompt="Provide specific $ value if possible">
          <x14:formula1>
            <xm:f>'Summary and sign-off'!$A$39:$A$44</xm:f>
          </x14:formula1>
          <xm:sqref>E11:E18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12165527-d881-4234-97f9-ee139a3f0c3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www.w3.org/XML/1998/namespace"/>
    <ds:schemaRef ds:uri="http://purl.org/dc/dcmitype/"/>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CE-Expense-Disclosure-Workbook-Jul-Sep-2019</dc:title>
  <dc:subject/>
  <dc:creator>New Zealand Treasury</dc:creator>
  <cp:keywords/>
  <dc:description/>
  <cp:lastModifiedBy>Jaynia Steel [TSY]</cp:lastModifiedBy>
  <cp:revision/>
  <dcterms:created xsi:type="dcterms:W3CDTF">2010-10-17T20:59:02Z</dcterms:created>
  <dcterms:modified xsi:type="dcterms:W3CDTF">2020-07-31T03:13:11Z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