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0" yWindow="1845" windowWidth="17025" windowHeight="10725" firstSheet="1" activeTab="3"/>
  </bookViews>
  <sheets>
    <sheet name="Start Here" sheetId="154" r:id="rId1"/>
    <sheet name="NZS expense - History &amp; Future" sheetId="157" r:id="rId2"/>
    <sheet name="History of NZS Fund" sheetId="156" r:id="rId3"/>
    <sheet name="Input" sheetId="159" r:id="rId4"/>
    <sheet name="Model" sheetId="160" r:id="rId5"/>
    <sheet name="Contribution Rate" sheetId="151" r:id="rId6"/>
    <sheet name="Capital Contribution" sheetId="152" r:id="rId7"/>
    <sheet name="Fund Balance" sheetId="153" r:id="rId8"/>
    <sheet name="NZS to GDP" sheetId="155" r:id="rId9"/>
    <sheet name="Defaults" sheetId="158" r:id="rId10"/>
  </sheets>
  <calcPr calcId="152511"/>
</workbook>
</file>

<file path=xl/calcChain.xml><?xml version="1.0" encoding="utf-8"?>
<calcChain xmlns="http://schemas.openxmlformats.org/spreadsheetml/2006/main">
  <c r="B15" i="157" l="1"/>
  <c r="C15" i="157"/>
  <c r="D15" i="157"/>
  <c r="E15" i="157"/>
  <c r="F15" i="157"/>
  <c r="G15" i="157"/>
  <c r="H15" i="157"/>
  <c r="I15" i="157"/>
  <c r="J15" i="157"/>
  <c r="K15" i="157"/>
  <c r="L15" i="157"/>
  <c r="M15" i="157"/>
  <c r="N15" i="157"/>
  <c r="O15" i="157"/>
  <c r="P15" i="157"/>
  <c r="Q15" i="157"/>
  <c r="R15" i="157"/>
  <c r="S15" i="157"/>
  <c r="T15" i="157"/>
  <c r="U15" i="157"/>
  <c r="V15" i="157"/>
  <c r="W15" i="157"/>
  <c r="X15" i="157"/>
  <c r="Y15" i="157"/>
  <c r="Z15" i="157"/>
  <c r="AA15" i="157"/>
  <c r="AB15" i="157"/>
  <c r="AC15" i="157"/>
  <c r="AD15" i="157"/>
  <c r="AE15" i="157"/>
  <c r="AF15" i="157"/>
  <c r="AG15" i="157"/>
  <c r="AH15" i="157"/>
  <c r="AI15" i="157"/>
  <c r="AJ15" i="157"/>
  <c r="AK15" i="157"/>
  <c r="AL15" i="157"/>
  <c r="AM15" i="157"/>
  <c r="AN15" i="157"/>
  <c r="AO15" i="157"/>
  <c r="AP15" i="157"/>
  <c r="AQ15" i="157"/>
  <c r="AR15" i="157"/>
  <c r="AS15" i="157"/>
  <c r="AT15" i="157"/>
  <c r="AU15" i="157"/>
  <c r="AV15" i="157"/>
  <c r="AW15" i="157"/>
  <c r="AX15" i="157"/>
  <c r="AY15" i="157"/>
  <c r="AZ15" i="157"/>
  <c r="BA15" i="157"/>
  <c r="BB15" i="157"/>
  <c r="BC15" i="157"/>
  <c r="BD15" i="157"/>
  <c r="BE15" i="157"/>
  <c r="BF15" i="157"/>
  <c r="BG15" i="157"/>
  <c r="BH15" i="157"/>
  <c r="BI15" i="157"/>
  <c r="BJ15" i="157"/>
  <c r="BK15" i="157"/>
  <c r="BL15" i="157"/>
  <c r="BM15" i="157"/>
  <c r="AC12" i="157"/>
  <c r="AD12" i="157"/>
  <c r="AE12" i="157"/>
  <c r="AF12" i="157"/>
  <c r="AG12" i="157"/>
  <c r="AH12" i="157"/>
  <c r="AI12" i="157"/>
  <c r="AJ12" i="157"/>
  <c r="AK12" i="157"/>
  <c r="AL12" i="157"/>
  <c r="AM12" i="157"/>
  <c r="AN12" i="157"/>
  <c r="AO12" i="157"/>
  <c r="AP12" i="157"/>
  <c r="AQ12" i="157"/>
  <c r="AR12" i="157"/>
  <c r="AS12" i="157"/>
  <c r="AT12" i="157"/>
  <c r="AU12" i="157"/>
  <c r="AV12" i="157"/>
  <c r="AW12" i="157"/>
  <c r="AX12" i="157"/>
  <c r="AY12" i="157"/>
  <c r="AZ12" i="157"/>
  <c r="BA12" i="157"/>
  <c r="BB12" i="157"/>
  <c r="BC12" i="157"/>
  <c r="BD12" i="157"/>
  <c r="BE12" i="157"/>
  <c r="BF12" i="157"/>
  <c r="BG12" i="157"/>
  <c r="BH12" i="157"/>
  <c r="BI12" i="157"/>
  <c r="BJ12" i="157"/>
  <c r="BK12" i="157"/>
  <c r="BL12" i="157"/>
  <c r="BM12" i="157"/>
  <c r="X12" i="157"/>
  <c r="Y12" i="157"/>
  <c r="Z12" i="157"/>
  <c r="AA12" i="157"/>
  <c r="AB12" i="157"/>
  <c r="C12" i="157"/>
  <c r="D12" i="157"/>
  <c r="E12" i="157"/>
  <c r="F12" i="157"/>
  <c r="G12" i="157"/>
  <c r="H12" i="157"/>
  <c r="I12" i="157"/>
  <c r="J12" i="157"/>
  <c r="K12" i="157"/>
  <c r="L12" i="157"/>
  <c r="M12" i="157"/>
  <c r="N12" i="157"/>
  <c r="O12" i="157"/>
  <c r="P12" i="157"/>
  <c r="Q12" i="157"/>
  <c r="R12" i="157"/>
  <c r="S12" i="157"/>
  <c r="T12" i="157"/>
  <c r="U12" i="157"/>
  <c r="V12" i="157"/>
  <c r="W12" i="157"/>
  <c r="B12" i="157"/>
  <c r="CX17" i="160" l="1"/>
  <c r="CX19" i="160" s="1"/>
  <c r="CX20" i="160" s="1"/>
  <c r="CX16" i="160"/>
  <c r="CX5" i="160"/>
  <c r="CX6" i="160"/>
  <c r="CX7" i="160"/>
  <c r="CX18" i="160" l="1"/>
  <c r="B43" i="160"/>
  <c r="B42" i="160"/>
  <c r="B38" i="160"/>
  <c r="B37" i="160"/>
  <c r="B35" i="160"/>
  <c r="Q5" i="156" l="1"/>
  <c r="Q10" i="156"/>
  <c r="Q13" i="156" s="1"/>
  <c r="D38" i="158" l="1"/>
  <c r="CT5" i="160"/>
  <c r="CS5" i="160"/>
  <c r="CS46" i="160" s="1"/>
  <c r="CU5" i="160"/>
  <c r="CV5" i="160"/>
  <c r="CW5" i="160"/>
  <c r="F42" i="159"/>
  <c r="D14" i="160" s="1"/>
  <c r="E42" i="159"/>
  <c r="CU41" i="160"/>
  <c r="CV41" i="160"/>
  <c r="CW41" i="160"/>
  <c r="CU6" i="160"/>
  <c r="CU34" i="160" s="1"/>
  <c r="CV6" i="160"/>
  <c r="CV30" i="160" s="1"/>
  <c r="CW6" i="160"/>
  <c r="CW34" i="160" s="1"/>
  <c r="CU7" i="160"/>
  <c r="CU16" i="160" s="1"/>
  <c r="CU17" i="160" s="1"/>
  <c r="CV7" i="160"/>
  <c r="CV16" i="160" s="1"/>
  <c r="CV17" i="160" s="1"/>
  <c r="CW7" i="160"/>
  <c r="CW16" i="160" s="1"/>
  <c r="CW17" i="160" s="1"/>
  <c r="CY7" i="160"/>
  <c r="CZ7" i="160" s="1"/>
  <c r="DA7" i="160" s="1"/>
  <c r="DB7" i="160" s="1"/>
  <c r="DC7" i="160" s="1"/>
  <c r="DD7" i="160" s="1"/>
  <c r="DE7" i="160" s="1"/>
  <c r="DF7" i="160" s="1"/>
  <c r="DG7" i="160" s="1"/>
  <c r="DH7" i="160" s="1"/>
  <c r="DI7" i="160" s="1"/>
  <c r="DJ7" i="160" s="1"/>
  <c r="DK7" i="160" s="1"/>
  <c r="DL7" i="160" s="1"/>
  <c r="DM7" i="160" s="1"/>
  <c r="DN7" i="160" s="1"/>
  <c r="DO7" i="160" s="1"/>
  <c r="DP7" i="160" s="1"/>
  <c r="DQ7" i="160" s="1"/>
  <c r="DR7" i="160" s="1"/>
  <c r="DS7" i="160" s="1"/>
  <c r="DT7" i="160" s="1"/>
  <c r="DU7" i="160" s="1"/>
  <c r="DV7" i="160" s="1"/>
  <c r="DW7" i="160" s="1"/>
  <c r="DX7" i="160" s="1"/>
  <c r="DY7" i="160" s="1"/>
  <c r="DZ7" i="160" s="1"/>
  <c r="EA7" i="160" s="1"/>
  <c r="EB7" i="160" s="1"/>
  <c r="EC7" i="160" s="1"/>
  <c r="ED7" i="160" s="1"/>
  <c r="EE7" i="160" s="1"/>
  <c r="EF7" i="160" s="1"/>
  <c r="EG7" i="160" s="1"/>
  <c r="EH7" i="160" s="1"/>
  <c r="EI7" i="160" s="1"/>
  <c r="EJ7" i="160" s="1"/>
  <c r="EK7" i="160" s="1"/>
  <c r="EL7" i="160" s="1"/>
  <c r="EM7" i="160" s="1"/>
  <c r="CV38" i="158"/>
  <c r="CW38" i="158"/>
  <c r="CX38" i="158"/>
  <c r="CW42" i="159"/>
  <c r="CU14" i="160" s="1"/>
  <c r="CX42" i="159"/>
  <c r="CV14" i="160" s="1"/>
  <c r="CY42" i="159"/>
  <c r="CW14" i="160" s="1"/>
  <c r="P10" i="156"/>
  <c r="P13" i="156"/>
  <c r="P5" i="156"/>
  <c r="CQ13" i="160"/>
  <c r="CQ41" i="160"/>
  <c r="CP13" i="160"/>
  <c r="CP41" i="160"/>
  <c r="CO13" i="160"/>
  <c r="CO41" i="160"/>
  <c r="CN13" i="160"/>
  <c r="CN41" i="160"/>
  <c r="CM13" i="160"/>
  <c r="CM41" i="160"/>
  <c r="CL13" i="160"/>
  <c r="CL41" i="160"/>
  <c r="CK13" i="160"/>
  <c r="CK41" i="160"/>
  <c r="CJ13" i="160"/>
  <c r="CJ41" i="160"/>
  <c r="CI13" i="160"/>
  <c r="CI41" i="160"/>
  <c r="CH13" i="160"/>
  <c r="CH41" i="160"/>
  <c r="CG13" i="160"/>
  <c r="CG41" i="160"/>
  <c r="CF13" i="160"/>
  <c r="CF41" i="160"/>
  <c r="CE13" i="160"/>
  <c r="CE41" i="160"/>
  <c r="CD13" i="160"/>
  <c r="CD41" i="160"/>
  <c r="CC13" i="160"/>
  <c r="CC41" i="160"/>
  <c r="CB13" i="160"/>
  <c r="CB41" i="160"/>
  <c r="CA13" i="160"/>
  <c r="CA41" i="160"/>
  <c r="BZ13" i="160"/>
  <c r="BZ41" i="160"/>
  <c r="BY13" i="160"/>
  <c r="BY41" i="160"/>
  <c r="BX13" i="160"/>
  <c r="BX41" i="160"/>
  <c r="BW13" i="160"/>
  <c r="BW41" i="160"/>
  <c r="BV13" i="160"/>
  <c r="BV41" i="160"/>
  <c r="BU13" i="160"/>
  <c r="BU41" i="160"/>
  <c r="BT13" i="160"/>
  <c r="BT41" i="160"/>
  <c r="BS13" i="160"/>
  <c r="BS41" i="160"/>
  <c r="BR13" i="160"/>
  <c r="BR41" i="160"/>
  <c r="BQ13" i="160"/>
  <c r="BQ41" i="160"/>
  <c r="BP13" i="160"/>
  <c r="BP41" i="160"/>
  <c r="BO13" i="160"/>
  <c r="BO41" i="160"/>
  <c r="BN13" i="160"/>
  <c r="BM13" i="160"/>
  <c r="BM41" i="160"/>
  <c r="BL13" i="160"/>
  <c r="BL41" i="160"/>
  <c r="BK13" i="160"/>
  <c r="BK41" i="160"/>
  <c r="BJ13" i="160"/>
  <c r="BJ41" i="160"/>
  <c r="BI13" i="160"/>
  <c r="BI41" i="160"/>
  <c r="BH13" i="160"/>
  <c r="BH41" i="160"/>
  <c r="BG13" i="160"/>
  <c r="BG41" i="160"/>
  <c r="BF13" i="160"/>
  <c r="BF41" i="160"/>
  <c r="BE13" i="160"/>
  <c r="BE41" i="160"/>
  <c r="BD13" i="160"/>
  <c r="BD41" i="160"/>
  <c r="BC13" i="160"/>
  <c r="BC41" i="160"/>
  <c r="BB13" i="160"/>
  <c r="BB41" i="160"/>
  <c r="BA13" i="160"/>
  <c r="BA41" i="160"/>
  <c r="AZ13" i="160"/>
  <c r="AZ41" i="160"/>
  <c r="AY13" i="160"/>
  <c r="AY41" i="160"/>
  <c r="AX13" i="160"/>
  <c r="AX41" i="160"/>
  <c r="AW13" i="160"/>
  <c r="AW41" i="160"/>
  <c r="AV13" i="160"/>
  <c r="AV41" i="160"/>
  <c r="AU13" i="160"/>
  <c r="AU41" i="160"/>
  <c r="AT13" i="160"/>
  <c r="AT41" i="160"/>
  <c r="AS13" i="160"/>
  <c r="AS41" i="160"/>
  <c r="AR13" i="160"/>
  <c r="AR41" i="160"/>
  <c r="AQ13" i="160"/>
  <c r="AQ41" i="160"/>
  <c r="AP13" i="160"/>
  <c r="AP41" i="160"/>
  <c r="AO13" i="160"/>
  <c r="AO41" i="160"/>
  <c r="AN13" i="160"/>
  <c r="AN41" i="160"/>
  <c r="AM13" i="160"/>
  <c r="AM41" i="160"/>
  <c r="AL13" i="160"/>
  <c r="AL41" i="160"/>
  <c r="AK13" i="160"/>
  <c r="AK41" i="160"/>
  <c r="AJ13" i="160"/>
  <c r="AJ41" i="160"/>
  <c r="AI13" i="160"/>
  <c r="AI41" i="160"/>
  <c r="AH13" i="160"/>
  <c r="AH41" i="160"/>
  <c r="AG13" i="160"/>
  <c r="AG41" i="160"/>
  <c r="AF13" i="160"/>
  <c r="AF41" i="160"/>
  <c r="AE13" i="160"/>
  <c r="AE41" i="160"/>
  <c r="AD13" i="160"/>
  <c r="AD41" i="160"/>
  <c r="AC13" i="160"/>
  <c r="AC41" i="160"/>
  <c r="AB13" i="160"/>
  <c r="AB41" i="160"/>
  <c r="AA13" i="160"/>
  <c r="AA41" i="160"/>
  <c r="Z13" i="160"/>
  <c r="Z41" i="160"/>
  <c r="Y13" i="160"/>
  <c r="Y41" i="160"/>
  <c r="X13" i="160"/>
  <c r="X41" i="160"/>
  <c r="W13" i="160"/>
  <c r="W41" i="160"/>
  <c r="V13" i="160"/>
  <c r="V41" i="160"/>
  <c r="U13" i="160"/>
  <c r="U41" i="160"/>
  <c r="T13" i="160"/>
  <c r="T41" i="160"/>
  <c r="S13" i="160"/>
  <c r="S41" i="160"/>
  <c r="R13" i="160"/>
  <c r="R41" i="160"/>
  <c r="Q13" i="160"/>
  <c r="Q41" i="160"/>
  <c r="P13" i="160"/>
  <c r="P41" i="160"/>
  <c r="O13" i="160"/>
  <c r="O41" i="160"/>
  <c r="N13" i="160"/>
  <c r="N41" i="160"/>
  <c r="M13" i="160"/>
  <c r="M41" i="160"/>
  <c r="L13" i="160"/>
  <c r="L41" i="160"/>
  <c r="K13" i="160"/>
  <c r="K41" i="160"/>
  <c r="J13" i="160"/>
  <c r="J41" i="160"/>
  <c r="I13" i="160"/>
  <c r="I41" i="160"/>
  <c r="H13" i="160"/>
  <c r="H41" i="160"/>
  <c r="G13" i="160"/>
  <c r="G41" i="160"/>
  <c r="F13" i="160"/>
  <c r="F41" i="160"/>
  <c r="E13" i="160"/>
  <c r="E41" i="160"/>
  <c r="D13" i="160"/>
  <c r="D41" i="160"/>
  <c r="C13" i="160"/>
  <c r="C41" i="160"/>
  <c r="CQ12" i="160"/>
  <c r="CP12" i="160"/>
  <c r="CO12" i="160"/>
  <c r="CN12" i="160"/>
  <c r="CM12" i="160"/>
  <c r="CL12" i="160"/>
  <c r="CK12" i="160"/>
  <c r="CJ12" i="160"/>
  <c r="CI12" i="160"/>
  <c r="CH12" i="160"/>
  <c r="CG12" i="160"/>
  <c r="CF12" i="160"/>
  <c r="CE12" i="160"/>
  <c r="CD12" i="160"/>
  <c r="CC12" i="160"/>
  <c r="CB12" i="160"/>
  <c r="CA12" i="160"/>
  <c r="BZ12" i="160"/>
  <c r="BY12" i="160"/>
  <c r="BX12" i="160"/>
  <c r="BW12" i="160"/>
  <c r="BV12" i="160"/>
  <c r="BU12" i="160"/>
  <c r="BT12" i="160"/>
  <c r="BS12" i="160"/>
  <c r="BR12" i="160"/>
  <c r="BQ12" i="160"/>
  <c r="BP12" i="160"/>
  <c r="BO12" i="160"/>
  <c r="BN12" i="160"/>
  <c r="BM12" i="160"/>
  <c r="BL12" i="160"/>
  <c r="BK12" i="160"/>
  <c r="BJ12" i="160"/>
  <c r="BI12" i="160"/>
  <c r="BH12" i="160"/>
  <c r="BG12" i="160"/>
  <c r="BF12" i="160"/>
  <c r="BE12" i="160"/>
  <c r="BD12" i="160"/>
  <c r="BC12" i="160"/>
  <c r="BB12" i="160"/>
  <c r="BA12" i="160"/>
  <c r="AZ12" i="160"/>
  <c r="AY12" i="160"/>
  <c r="AX12" i="160"/>
  <c r="AW12" i="160"/>
  <c r="AV12" i="160"/>
  <c r="AU12" i="160"/>
  <c r="AT12" i="160"/>
  <c r="AS12" i="160"/>
  <c r="AR12" i="160"/>
  <c r="AQ12" i="160"/>
  <c r="AP12" i="160"/>
  <c r="AO12" i="160"/>
  <c r="AN12" i="160"/>
  <c r="AM12" i="160"/>
  <c r="AL12" i="160"/>
  <c r="AK12" i="160"/>
  <c r="AJ12" i="160"/>
  <c r="AI12" i="160"/>
  <c r="AH12" i="160"/>
  <c r="AG12" i="160"/>
  <c r="AF12" i="160"/>
  <c r="AE12" i="160"/>
  <c r="AD12" i="160"/>
  <c r="AC12" i="160"/>
  <c r="AB12" i="160"/>
  <c r="AA12" i="160"/>
  <c r="Z12" i="160"/>
  <c r="Y12" i="160"/>
  <c r="X12" i="160"/>
  <c r="W12" i="160"/>
  <c r="V12" i="160"/>
  <c r="U12" i="160"/>
  <c r="T12" i="160"/>
  <c r="S12" i="160"/>
  <c r="R12" i="160"/>
  <c r="Q12" i="160"/>
  <c r="P12" i="160"/>
  <c r="O12" i="160"/>
  <c r="N12" i="160"/>
  <c r="M12" i="160"/>
  <c r="L12" i="160"/>
  <c r="K12" i="160"/>
  <c r="J12" i="160"/>
  <c r="I12" i="160"/>
  <c r="H12" i="160"/>
  <c r="G12" i="160"/>
  <c r="G42" i="160" s="1"/>
  <c r="F12" i="160"/>
  <c r="F42" i="160"/>
  <c r="E12" i="160"/>
  <c r="E42" i="160"/>
  <c r="D12" i="160"/>
  <c r="D42" i="160" s="1"/>
  <c r="C12" i="160"/>
  <c r="C42" i="160" s="1"/>
  <c r="CQ11" i="160"/>
  <c r="CP11" i="160"/>
  <c r="CO11" i="160"/>
  <c r="CN11" i="160"/>
  <c r="CM11" i="160"/>
  <c r="CL11" i="160"/>
  <c r="CK11" i="160"/>
  <c r="CJ11" i="160"/>
  <c r="CI11" i="160"/>
  <c r="CH11" i="160"/>
  <c r="CG11" i="160"/>
  <c r="CF11" i="160"/>
  <c r="CE11" i="160"/>
  <c r="CD11" i="160"/>
  <c r="CC11" i="160"/>
  <c r="CB11" i="160"/>
  <c r="CA11" i="160"/>
  <c r="BZ11" i="160"/>
  <c r="BY11" i="160"/>
  <c r="BX11" i="160"/>
  <c r="BW11" i="160"/>
  <c r="BV11" i="160"/>
  <c r="BU11" i="160"/>
  <c r="BT11" i="160"/>
  <c r="BS11" i="160"/>
  <c r="BR11" i="160"/>
  <c r="BQ11" i="160"/>
  <c r="BP11" i="160"/>
  <c r="BO11" i="160"/>
  <c r="BN11" i="160"/>
  <c r="BM11" i="160"/>
  <c r="BL11" i="160"/>
  <c r="BK11" i="160"/>
  <c r="BJ11" i="160"/>
  <c r="BI11" i="160"/>
  <c r="BH11" i="160"/>
  <c r="BG11" i="160"/>
  <c r="BF11" i="160"/>
  <c r="BE11" i="160"/>
  <c r="BD11" i="160"/>
  <c r="BC11" i="160"/>
  <c r="BB11" i="160"/>
  <c r="BA11" i="160"/>
  <c r="AZ11" i="160"/>
  <c r="AY11" i="160"/>
  <c r="AX11" i="160"/>
  <c r="AW11" i="160"/>
  <c r="AV11" i="160"/>
  <c r="AU11" i="160"/>
  <c r="AT11" i="160"/>
  <c r="AS11" i="160"/>
  <c r="AR11" i="160"/>
  <c r="AQ11" i="160"/>
  <c r="AP11" i="160"/>
  <c r="AO11" i="160"/>
  <c r="AN11" i="160"/>
  <c r="AM11" i="160"/>
  <c r="AL11" i="160"/>
  <c r="AK11" i="160"/>
  <c r="AJ11" i="160"/>
  <c r="AI11" i="160"/>
  <c r="AH11" i="160"/>
  <c r="AG11" i="160"/>
  <c r="AF11" i="160"/>
  <c r="AE11" i="160"/>
  <c r="AD11" i="160"/>
  <c r="AC11" i="160"/>
  <c r="AB11" i="160"/>
  <c r="AA11" i="160"/>
  <c r="Z11" i="160"/>
  <c r="Y11" i="160"/>
  <c r="X11" i="160"/>
  <c r="W11" i="160"/>
  <c r="V11" i="160"/>
  <c r="U11" i="160"/>
  <c r="T11" i="160"/>
  <c r="S11" i="160"/>
  <c r="R11" i="160"/>
  <c r="Q11" i="160"/>
  <c r="P11" i="160"/>
  <c r="O11" i="160"/>
  <c r="N11" i="160"/>
  <c r="M11" i="160"/>
  <c r="L11" i="160"/>
  <c r="K11" i="160"/>
  <c r="J11" i="160"/>
  <c r="I11" i="160"/>
  <c r="H11" i="160"/>
  <c r="G11" i="160"/>
  <c r="G38" i="160"/>
  <c r="F11" i="160"/>
  <c r="F38" i="160" s="1"/>
  <c r="E11" i="160"/>
  <c r="E38" i="160" s="1"/>
  <c r="D11" i="160"/>
  <c r="D38" i="160"/>
  <c r="C11" i="160"/>
  <c r="C38" i="160"/>
  <c r="CQ10" i="160"/>
  <c r="CP10" i="160"/>
  <c r="CO10" i="160"/>
  <c r="CN10" i="160"/>
  <c r="CM10" i="160"/>
  <c r="CL10" i="160"/>
  <c r="CK10" i="160"/>
  <c r="CJ10" i="160"/>
  <c r="CI10" i="160"/>
  <c r="CH10" i="160"/>
  <c r="CG10" i="160"/>
  <c r="CF10" i="160"/>
  <c r="CE10" i="160"/>
  <c r="CD10" i="160"/>
  <c r="CC10" i="160"/>
  <c r="CB10" i="160"/>
  <c r="CA10" i="160"/>
  <c r="BZ10" i="160"/>
  <c r="BY10" i="160"/>
  <c r="BX10" i="160"/>
  <c r="BW10" i="160"/>
  <c r="BV10" i="160"/>
  <c r="BU10" i="160"/>
  <c r="BT10" i="160"/>
  <c r="BS10" i="160"/>
  <c r="BR10" i="160"/>
  <c r="BQ10" i="160"/>
  <c r="BP10" i="160"/>
  <c r="BO10" i="160"/>
  <c r="BN10" i="160"/>
  <c r="BM10" i="160"/>
  <c r="BL10" i="160"/>
  <c r="BK10" i="160"/>
  <c r="BJ10" i="160"/>
  <c r="BI10" i="160"/>
  <c r="BH10" i="160"/>
  <c r="BG10" i="160"/>
  <c r="BF10" i="160"/>
  <c r="BE10" i="160"/>
  <c r="BD10" i="160"/>
  <c r="BC10" i="160"/>
  <c r="BB10" i="160"/>
  <c r="BA10" i="160"/>
  <c r="AZ10" i="160"/>
  <c r="AY10" i="160"/>
  <c r="AX10" i="160"/>
  <c r="AW10" i="160"/>
  <c r="AV10" i="160"/>
  <c r="AU10" i="160"/>
  <c r="AT10" i="160"/>
  <c r="AS10" i="160"/>
  <c r="AR10" i="160"/>
  <c r="AQ10" i="160"/>
  <c r="AP10" i="160"/>
  <c r="AO10" i="160"/>
  <c r="AN10" i="160"/>
  <c r="AM10" i="160"/>
  <c r="AL10" i="160"/>
  <c r="AK10" i="160"/>
  <c r="AJ10" i="160"/>
  <c r="AI10" i="160"/>
  <c r="AH10" i="160"/>
  <c r="AG10" i="160"/>
  <c r="AF10" i="160"/>
  <c r="AE10" i="160"/>
  <c r="AD10" i="160"/>
  <c r="AC10" i="160"/>
  <c r="AB10" i="160"/>
  <c r="AA10" i="160"/>
  <c r="Z10" i="160"/>
  <c r="Y10" i="160"/>
  <c r="X10" i="160"/>
  <c r="W10" i="160"/>
  <c r="V10" i="160"/>
  <c r="U10" i="160"/>
  <c r="T10" i="160"/>
  <c r="S10" i="160"/>
  <c r="R10" i="160"/>
  <c r="Q10" i="160"/>
  <c r="P10" i="160"/>
  <c r="O10" i="160"/>
  <c r="N10" i="160"/>
  <c r="M10" i="160"/>
  <c r="L10" i="160"/>
  <c r="K10" i="160"/>
  <c r="J10" i="160"/>
  <c r="I10" i="160"/>
  <c r="H10" i="160"/>
  <c r="CQ9" i="160"/>
  <c r="CP9" i="160"/>
  <c r="CO9" i="160"/>
  <c r="CN9" i="160"/>
  <c r="CM9" i="160"/>
  <c r="CL9" i="160"/>
  <c r="CK9" i="160"/>
  <c r="CJ9" i="160"/>
  <c r="CI9" i="160"/>
  <c r="CH9" i="160"/>
  <c r="CG9" i="160"/>
  <c r="CF9" i="160"/>
  <c r="CE9" i="160"/>
  <c r="CD9" i="160"/>
  <c r="CC9" i="160"/>
  <c r="CB9" i="160"/>
  <c r="CA9" i="160"/>
  <c r="BZ9" i="160"/>
  <c r="BY9" i="160"/>
  <c r="BX9" i="160"/>
  <c r="BW9" i="160"/>
  <c r="BV9" i="160"/>
  <c r="BU9" i="160"/>
  <c r="BT9" i="160"/>
  <c r="BS9" i="160"/>
  <c r="BR9" i="160"/>
  <c r="BQ9" i="160"/>
  <c r="BP9" i="160"/>
  <c r="BO9" i="160"/>
  <c r="BN9" i="160"/>
  <c r="BM9" i="160"/>
  <c r="BL9" i="160"/>
  <c r="BK9" i="160"/>
  <c r="BJ9" i="160"/>
  <c r="BI9" i="160"/>
  <c r="BH9" i="160"/>
  <c r="BG9" i="160"/>
  <c r="BF9" i="160"/>
  <c r="BE9" i="160"/>
  <c r="BD9" i="160"/>
  <c r="BC9" i="160"/>
  <c r="BB9" i="160"/>
  <c r="BA9" i="160"/>
  <c r="AZ9" i="160"/>
  <c r="AY9" i="160"/>
  <c r="AX9" i="160"/>
  <c r="AW9" i="160"/>
  <c r="AV9" i="160"/>
  <c r="AU9" i="160"/>
  <c r="AT9" i="160"/>
  <c r="AS9" i="160"/>
  <c r="AR9" i="160"/>
  <c r="AQ9" i="160"/>
  <c r="AP9" i="160"/>
  <c r="AO9" i="160"/>
  <c r="AN9" i="160"/>
  <c r="AM9" i="160"/>
  <c r="AL9" i="160"/>
  <c r="AK9" i="160"/>
  <c r="AJ9" i="160"/>
  <c r="AI9" i="160"/>
  <c r="AH9" i="160"/>
  <c r="AG9" i="160"/>
  <c r="AF9" i="160"/>
  <c r="AE9" i="160"/>
  <c r="AD9" i="160"/>
  <c r="AC9" i="160"/>
  <c r="AB9" i="160"/>
  <c r="AA9" i="160"/>
  <c r="Z9" i="160"/>
  <c r="Y9" i="160"/>
  <c r="X9" i="160"/>
  <c r="W9" i="160"/>
  <c r="V9" i="160"/>
  <c r="U9" i="160"/>
  <c r="T9" i="160"/>
  <c r="S9" i="160"/>
  <c r="R9" i="160"/>
  <c r="Q9" i="160"/>
  <c r="P9" i="160"/>
  <c r="O9" i="160"/>
  <c r="N9" i="160"/>
  <c r="M9" i="160"/>
  <c r="L9" i="160"/>
  <c r="K9" i="160"/>
  <c r="J9" i="160"/>
  <c r="I9" i="160"/>
  <c r="H9" i="160"/>
  <c r="G9" i="160"/>
  <c r="F9" i="160"/>
  <c r="E9" i="160"/>
  <c r="D9" i="160"/>
  <c r="C9" i="160"/>
  <c r="CT7" i="160"/>
  <c r="CT16" i="160" s="1"/>
  <c r="CT17" i="160" s="1"/>
  <c r="CT19" i="160" s="1"/>
  <c r="CS7" i="160"/>
  <c r="CS16" i="160" s="1"/>
  <c r="CS17" i="160" s="1"/>
  <c r="CR7" i="160"/>
  <c r="CR16" i="160" s="1"/>
  <c r="CR17" i="160" s="1"/>
  <c r="CQ7" i="160"/>
  <c r="CQ16" i="160" s="1"/>
  <c r="CQ17" i="160" s="1"/>
  <c r="CP7" i="160"/>
  <c r="CP16" i="160" s="1"/>
  <c r="CP17" i="160" s="1"/>
  <c r="CO7" i="160"/>
  <c r="CO16" i="160" s="1"/>
  <c r="CO17" i="160" s="1"/>
  <c r="CO19" i="160" s="1"/>
  <c r="CO20" i="160" s="1"/>
  <c r="CN7" i="160"/>
  <c r="CN16" i="160" s="1"/>
  <c r="CN17" i="160" s="1"/>
  <c r="CM7" i="160"/>
  <c r="CM16" i="160" s="1"/>
  <c r="CM17" i="160" s="1"/>
  <c r="CL7" i="160"/>
  <c r="CL16" i="160" s="1"/>
  <c r="CL17" i="160" s="1"/>
  <c r="CK7" i="160"/>
  <c r="CK16" i="160" s="1"/>
  <c r="CK17" i="160" s="1"/>
  <c r="CJ7" i="160"/>
  <c r="CJ16" i="160" s="1"/>
  <c r="CJ17" i="160" s="1"/>
  <c r="CI7" i="160"/>
  <c r="CI16" i="160" s="1"/>
  <c r="CI17" i="160" s="1"/>
  <c r="CH7" i="160"/>
  <c r="CH16" i="160" s="1"/>
  <c r="CH17" i="160" s="1"/>
  <c r="CG7" i="160"/>
  <c r="CG16" i="160" s="1"/>
  <c r="CG17" i="160"/>
  <c r="CF7" i="160"/>
  <c r="CF16" i="160" s="1"/>
  <c r="CF17" i="160" s="1"/>
  <c r="CE7" i="160"/>
  <c r="CE16" i="160" s="1"/>
  <c r="CE17" i="160" s="1"/>
  <c r="CD7" i="160"/>
  <c r="CD16" i="160" s="1"/>
  <c r="CD17" i="160" s="1"/>
  <c r="CC7" i="160"/>
  <c r="CC16" i="160" s="1"/>
  <c r="CC17" i="160" s="1"/>
  <c r="CB7" i="160"/>
  <c r="CB16" i="160" s="1"/>
  <c r="CB17" i="160" s="1"/>
  <c r="CA7" i="160"/>
  <c r="CA16" i="160"/>
  <c r="CA17" i="160" s="1"/>
  <c r="BZ7" i="160"/>
  <c r="BZ16" i="160" s="1"/>
  <c r="BZ17" i="160" s="1"/>
  <c r="BY7" i="160"/>
  <c r="BY16" i="160" s="1"/>
  <c r="BY17" i="160" s="1"/>
  <c r="BX7" i="160"/>
  <c r="BX16" i="160" s="1"/>
  <c r="BX17" i="160" s="1"/>
  <c r="BW7" i="160"/>
  <c r="BW16" i="160" s="1"/>
  <c r="BW17" i="160" s="1"/>
  <c r="BV7" i="160"/>
  <c r="BV16" i="160" s="1"/>
  <c r="BV17" i="160" s="1"/>
  <c r="BU7" i="160"/>
  <c r="BU16" i="160"/>
  <c r="BU17" i="160" s="1"/>
  <c r="BU19" i="160" s="1"/>
  <c r="BU20" i="160" s="1"/>
  <c r="BT7" i="160"/>
  <c r="BT16" i="160" s="1"/>
  <c r="BT17" i="160" s="1"/>
  <c r="BS7" i="160"/>
  <c r="BS16" i="160" s="1"/>
  <c r="BS17" i="160" s="1"/>
  <c r="BR7" i="160"/>
  <c r="BR16" i="160" s="1"/>
  <c r="BR17" i="160" s="1"/>
  <c r="BR18" i="160" s="1"/>
  <c r="BQ7" i="160"/>
  <c r="BQ16" i="160"/>
  <c r="BQ17" i="160" s="1"/>
  <c r="BP7" i="160"/>
  <c r="BP16" i="160" s="1"/>
  <c r="BP17" i="160" s="1"/>
  <c r="BO7" i="160"/>
  <c r="BO16" i="160"/>
  <c r="BO17" i="160" s="1"/>
  <c r="BN7" i="160"/>
  <c r="BN16" i="160" s="1"/>
  <c r="BN17" i="160" s="1"/>
  <c r="BM7" i="160"/>
  <c r="BM16" i="160" s="1"/>
  <c r="BM17" i="160"/>
  <c r="BL7" i="160"/>
  <c r="BL16" i="160" s="1"/>
  <c r="BL17" i="160" s="1"/>
  <c r="BK7" i="160"/>
  <c r="BK16" i="160" s="1"/>
  <c r="BK17" i="160" s="1"/>
  <c r="BJ7" i="160"/>
  <c r="BJ16" i="160" s="1"/>
  <c r="BJ17" i="160" s="1"/>
  <c r="BI7" i="160"/>
  <c r="BI16" i="160" s="1"/>
  <c r="BI17" i="160" s="1"/>
  <c r="BH7" i="160"/>
  <c r="BH16" i="160" s="1"/>
  <c r="BH17" i="160" s="1"/>
  <c r="BG7" i="160"/>
  <c r="BG16" i="160" s="1"/>
  <c r="BG17" i="160" s="1"/>
  <c r="BG19" i="160" s="1"/>
  <c r="BG20" i="160" s="1"/>
  <c r="BF7" i="160"/>
  <c r="BF16" i="160" s="1"/>
  <c r="BF17" i="160" s="1"/>
  <c r="BF19" i="160" s="1"/>
  <c r="BF20" i="160" s="1"/>
  <c r="BE7" i="160"/>
  <c r="BE16" i="160" s="1"/>
  <c r="BE17" i="160"/>
  <c r="BD7" i="160"/>
  <c r="BD16" i="160" s="1"/>
  <c r="BD17" i="160" s="1"/>
  <c r="BC7" i="160"/>
  <c r="BC16" i="160" s="1"/>
  <c r="BC17" i="160" s="1"/>
  <c r="BC19" i="160" s="1"/>
  <c r="BC20" i="160" s="1"/>
  <c r="BB7" i="160"/>
  <c r="BB16" i="160" s="1"/>
  <c r="BB17" i="160" s="1"/>
  <c r="BA7" i="160"/>
  <c r="BA16" i="160" s="1"/>
  <c r="BA17" i="160" s="1"/>
  <c r="BA18" i="160" s="1"/>
  <c r="AZ7" i="160"/>
  <c r="AZ16" i="160" s="1"/>
  <c r="AZ17" i="160" s="1"/>
  <c r="AY7" i="160"/>
  <c r="AY16" i="160" s="1"/>
  <c r="AY17" i="160" s="1"/>
  <c r="AY18" i="160" s="1"/>
  <c r="AX7" i="160"/>
  <c r="AX16" i="160"/>
  <c r="AX17" i="160" s="1"/>
  <c r="AX18" i="160" s="1"/>
  <c r="AW7" i="160"/>
  <c r="AW16" i="160" s="1"/>
  <c r="AW17" i="160" s="1"/>
  <c r="AV7" i="160"/>
  <c r="AV16" i="160" s="1"/>
  <c r="AV17" i="160" s="1"/>
  <c r="AU7" i="160"/>
  <c r="AU16" i="160" s="1"/>
  <c r="AU17" i="160" s="1"/>
  <c r="AT7" i="160"/>
  <c r="AT16" i="160" s="1"/>
  <c r="AT17" i="160"/>
  <c r="AS7" i="160"/>
  <c r="AS16" i="160" s="1"/>
  <c r="AS17" i="160" s="1"/>
  <c r="AR7" i="160"/>
  <c r="AR16" i="160" s="1"/>
  <c r="AR17" i="160" s="1"/>
  <c r="AQ7" i="160"/>
  <c r="AQ16" i="160" s="1"/>
  <c r="AQ17" i="160" s="1"/>
  <c r="AP7" i="160"/>
  <c r="AP16" i="160" s="1"/>
  <c r="AP17" i="160" s="1"/>
  <c r="AO7" i="160"/>
  <c r="AO16" i="160" s="1"/>
  <c r="AO17" i="160" s="1"/>
  <c r="AN7" i="160"/>
  <c r="AN16" i="160" s="1"/>
  <c r="AN17" i="160" s="1"/>
  <c r="AM7" i="160"/>
  <c r="AM16" i="160" s="1"/>
  <c r="AM17" i="160" s="1"/>
  <c r="AL7" i="160"/>
  <c r="AL16" i="160" s="1"/>
  <c r="AL17" i="160"/>
  <c r="AK7" i="160"/>
  <c r="AK16" i="160" s="1"/>
  <c r="AK17" i="160" s="1"/>
  <c r="AJ7" i="160"/>
  <c r="AJ16" i="160" s="1"/>
  <c r="AJ17" i="160" s="1"/>
  <c r="AI7" i="160"/>
  <c r="AI16" i="160" s="1"/>
  <c r="AI17" i="160" s="1"/>
  <c r="AI18" i="160" s="1"/>
  <c r="AH7" i="160"/>
  <c r="AH16" i="160"/>
  <c r="AH17" i="160" s="1"/>
  <c r="AG7" i="160"/>
  <c r="AG16" i="160" s="1"/>
  <c r="AG17" i="160" s="1"/>
  <c r="AF7" i="160"/>
  <c r="AF16" i="160" s="1"/>
  <c r="AF17" i="160" s="1"/>
  <c r="AE7" i="160"/>
  <c r="AE16" i="160" s="1"/>
  <c r="AE17" i="160" s="1"/>
  <c r="AE18" i="160" s="1"/>
  <c r="AD7" i="160"/>
  <c r="AD16" i="160" s="1"/>
  <c r="AD17" i="160" s="1"/>
  <c r="AC7" i="160"/>
  <c r="AC16" i="160" s="1"/>
  <c r="AC17" i="160" s="1"/>
  <c r="AC18" i="160" s="1"/>
  <c r="AB7" i="160"/>
  <c r="AB16" i="160" s="1"/>
  <c r="AB17" i="160" s="1"/>
  <c r="AA7" i="160"/>
  <c r="AA16" i="160" s="1"/>
  <c r="AA17" i="160" s="1"/>
  <c r="Z7" i="160"/>
  <c r="Z16" i="160"/>
  <c r="Z17" i="160" s="1"/>
  <c r="Y7" i="160"/>
  <c r="Y16" i="160" s="1"/>
  <c r="Y17" i="160" s="1"/>
  <c r="X7" i="160"/>
  <c r="X16" i="160" s="1"/>
  <c r="X17" i="160"/>
  <c r="W7" i="160"/>
  <c r="W16" i="160" s="1"/>
  <c r="W17" i="160" s="1"/>
  <c r="W18" i="160" s="1"/>
  <c r="V7" i="160"/>
  <c r="V16" i="160"/>
  <c r="V17" i="160" s="1"/>
  <c r="U7" i="160"/>
  <c r="U16" i="160" s="1"/>
  <c r="U17" i="160" s="1"/>
  <c r="T7" i="160"/>
  <c r="T16" i="160" s="1"/>
  <c r="T17" i="160" s="1"/>
  <c r="T18" i="160" s="1"/>
  <c r="S7" i="160"/>
  <c r="S16" i="160" s="1"/>
  <c r="S17" i="160" s="1"/>
  <c r="R7" i="160"/>
  <c r="R16" i="160" s="1"/>
  <c r="R17" i="160" s="1"/>
  <c r="Q7" i="160"/>
  <c r="Q16" i="160" s="1"/>
  <c r="Q17" i="160" s="1"/>
  <c r="P7" i="160"/>
  <c r="P16" i="160" s="1"/>
  <c r="P17" i="160" s="1"/>
  <c r="P18" i="160" s="1"/>
  <c r="C68" i="160" s="1"/>
  <c r="O7" i="160"/>
  <c r="O16" i="160" s="1"/>
  <c r="O17" i="160" s="1"/>
  <c r="N7" i="160"/>
  <c r="N16" i="160" s="1"/>
  <c r="N17" i="160" s="1"/>
  <c r="M7" i="160"/>
  <c r="M16" i="160" s="1"/>
  <c r="M17" i="160" s="1"/>
  <c r="L7" i="160"/>
  <c r="L16" i="160" s="1"/>
  <c r="L17" i="160" s="1"/>
  <c r="K7" i="160"/>
  <c r="K16" i="160" s="1"/>
  <c r="K17" i="160" s="1"/>
  <c r="K18" i="160" s="1"/>
  <c r="C63" i="160" s="1"/>
  <c r="J7" i="160"/>
  <c r="J16" i="160"/>
  <c r="J17" i="160" s="1"/>
  <c r="J19" i="160" s="1"/>
  <c r="J20" i="160" s="1"/>
  <c r="I7" i="160"/>
  <c r="I16" i="160" s="1"/>
  <c r="I17" i="160" s="1"/>
  <c r="H7" i="160"/>
  <c r="H16" i="160" s="1"/>
  <c r="H17" i="160" s="1"/>
  <c r="G7" i="160"/>
  <c r="G16" i="160" s="1"/>
  <c r="G17" i="160" s="1"/>
  <c r="F7" i="160"/>
  <c r="F16" i="160"/>
  <c r="F17" i="160" s="1"/>
  <c r="E7" i="160"/>
  <c r="E16" i="160"/>
  <c r="E17" i="160" s="1"/>
  <c r="E19" i="160" s="1"/>
  <c r="E20" i="160" s="1"/>
  <c r="D7" i="160"/>
  <c r="D16" i="160"/>
  <c r="D17" i="160" s="1"/>
  <c r="C7" i="160"/>
  <c r="C16" i="160" s="1"/>
  <c r="C17" i="160" s="1"/>
  <c r="CT6" i="160"/>
  <c r="CT34" i="160" s="1"/>
  <c r="CS6" i="160"/>
  <c r="CR6" i="160"/>
  <c r="CQ6" i="160"/>
  <c r="CQ34" i="160"/>
  <c r="CP6" i="160"/>
  <c r="CO6" i="160"/>
  <c r="CN6" i="160"/>
  <c r="CN34" i="160"/>
  <c r="CM6" i="160"/>
  <c r="CL6" i="160"/>
  <c r="CK6" i="160"/>
  <c r="CJ6" i="160"/>
  <c r="CI6" i="160"/>
  <c r="CH6" i="160"/>
  <c r="CH34" i="160" s="1"/>
  <c r="CG6" i="160"/>
  <c r="CF6" i="160"/>
  <c r="CF34" i="160" s="1"/>
  <c r="CE6" i="160"/>
  <c r="CE34" i="160" s="1"/>
  <c r="CD6" i="160"/>
  <c r="CD34" i="160" s="1"/>
  <c r="CC6" i="160"/>
  <c r="CC34" i="160" s="1"/>
  <c r="CB6" i="160"/>
  <c r="CA6" i="160"/>
  <c r="CA34" i="160" s="1"/>
  <c r="BZ6" i="160"/>
  <c r="BZ34" i="160"/>
  <c r="BY6" i="160"/>
  <c r="BY34" i="160" s="1"/>
  <c r="BX6" i="160"/>
  <c r="BW6" i="160"/>
  <c r="BW34" i="160"/>
  <c r="BV6" i="160"/>
  <c r="BV34" i="160" s="1"/>
  <c r="BU6" i="160"/>
  <c r="BT6" i="160"/>
  <c r="BS6" i="160"/>
  <c r="BS34" i="160" s="1"/>
  <c r="BR6" i="160"/>
  <c r="BR34" i="160" s="1"/>
  <c r="BQ6" i="160"/>
  <c r="BQ34" i="160" s="1"/>
  <c r="BP6" i="160"/>
  <c r="BO6" i="160"/>
  <c r="BO34" i="160" s="1"/>
  <c r="BN6" i="160"/>
  <c r="BM6" i="160"/>
  <c r="BM34" i="160"/>
  <c r="BL6" i="160"/>
  <c r="BL34" i="160" s="1"/>
  <c r="BK6" i="160"/>
  <c r="BK34" i="160" s="1"/>
  <c r="BJ6" i="160"/>
  <c r="BJ34" i="160" s="1"/>
  <c r="BI6" i="160"/>
  <c r="BI34" i="160" s="1"/>
  <c r="BH6" i="160"/>
  <c r="BG6" i="160"/>
  <c r="BG34" i="160" s="1"/>
  <c r="BF6" i="160"/>
  <c r="BE6" i="160"/>
  <c r="BE34" i="160"/>
  <c r="BD6" i="160"/>
  <c r="BD34" i="160" s="1"/>
  <c r="BC6" i="160"/>
  <c r="BB6" i="160"/>
  <c r="BA6" i="160"/>
  <c r="AZ6" i="160"/>
  <c r="AZ34" i="160" s="1"/>
  <c r="AY6" i="160"/>
  <c r="AY34" i="160"/>
  <c r="AX6" i="160"/>
  <c r="AX34" i="160" s="1"/>
  <c r="AW6" i="160"/>
  <c r="AW34" i="160"/>
  <c r="AV6" i="160"/>
  <c r="AV34" i="160" s="1"/>
  <c r="AU6" i="160"/>
  <c r="AU34" i="160" s="1"/>
  <c r="AT6" i="160"/>
  <c r="AS6" i="160"/>
  <c r="AR6" i="160"/>
  <c r="AR34" i="160" s="1"/>
  <c r="AQ6" i="160"/>
  <c r="AP6" i="160"/>
  <c r="AO6" i="160"/>
  <c r="AO34" i="160" s="1"/>
  <c r="AN6" i="160"/>
  <c r="AM6" i="160"/>
  <c r="AM34" i="160" s="1"/>
  <c r="AL6" i="160"/>
  <c r="AK6" i="160"/>
  <c r="AK34" i="160" s="1"/>
  <c r="AJ6" i="160"/>
  <c r="AJ34" i="160" s="1"/>
  <c r="AI6" i="160"/>
  <c r="AI34" i="160" s="1"/>
  <c r="AH6" i="160"/>
  <c r="AG6" i="160"/>
  <c r="AG34" i="160" s="1"/>
  <c r="AF6" i="160"/>
  <c r="AE6" i="160"/>
  <c r="AE34" i="160" s="1"/>
  <c r="AD6" i="160"/>
  <c r="AC6" i="160"/>
  <c r="AC34" i="160" s="1"/>
  <c r="AB6" i="160"/>
  <c r="AA6" i="160"/>
  <c r="AA34" i="160" s="1"/>
  <c r="Z6" i="160"/>
  <c r="Z34" i="160" s="1"/>
  <c r="Y6" i="160"/>
  <c r="Y34" i="160"/>
  <c r="X6" i="160"/>
  <c r="X34" i="160" s="1"/>
  <c r="W6" i="160"/>
  <c r="V6" i="160"/>
  <c r="V34" i="160" s="1"/>
  <c r="U6" i="160"/>
  <c r="T6" i="160"/>
  <c r="T34" i="160" s="1"/>
  <c r="S6" i="160"/>
  <c r="R6" i="160"/>
  <c r="R46" i="160" s="1"/>
  <c r="R34" i="160"/>
  <c r="Q6" i="160"/>
  <c r="Q34" i="160" s="1"/>
  <c r="P6" i="160"/>
  <c r="O6" i="160"/>
  <c r="N6" i="160"/>
  <c r="M6" i="160"/>
  <c r="M34" i="160"/>
  <c r="L6" i="160"/>
  <c r="K6" i="160"/>
  <c r="J6" i="160"/>
  <c r="I6" i="160"/>
  <c r="I34" i="160"/>
  <c r="H6" i="160"/>
  <c r="G6" i="160"/>
  <c r="F6" i="160"/>
  <c r="E6" i="160"/>
  <c r="D6" i="160"/>
  <c r="D34" i="160" s="1"/>
  <c r="C6" i="160"/>
  <c r="C33" i="160"/>
  <c r="CR5" i="160"/>
  <c r="CR46" i="160" s="1"/>
  <c r="CQ5" i="160"/>
  <c r="CQ46" i="160" s="1"/>
  <c r="CP5" i="160"/>
  <c r="CO5" i="160"/>
  <c r="CN5" i="160"/>
  <c r="CN46" i="160"/>
  <c r="CM5" i="160"/>
  <c r="CL5" i="160"/>
  <c r="CK5" i="160"/>
  <c r="CJ5" i="160"/>
  <c r="CI5" i="160"/>
  <c r="CH5" i="160"/>
  <c r="CG5" i="160"/>
  <c r="CF5" i="160"/>
  <c r="CE5" i="160"/>
  <c r="CD5" i="160"/>
  <c r="CC5" i="160"/>
  <c r="CC46" i="160" s="1"/>
  <c r="CB5" i="160"/>
  <c r="CA5" i="160"/>
  <c r="BZ5" i="160"/>
  <c r="BY5" i="160"/>
  <c r="BX5" i="160"/>
  <c r="BW5" i="160"/>
  <c r="BV5" i="160"/>
  <c r="BU5" i="160"/>
  <c r="BU46" i="160" s="1"/>
  <c r="BT5" i="160"/>
  <c r="BS5" i="160"/>
  <c r="BR5" i="160"/>
  <c r="BQ5" i="160"/>
  <c r="BQ46" i="160" s="1"/>
  <c r="BP5" i="160"/>
  <c r="BO5" i="160"/>
  <c r="BN5" i="160"/>
  <c r="BM5" i="160"/>
  <c r="BM46" i="160" s="1"/>
  <c r="BL5" i="160"/>
  <c r="BL46" i="160" s="1"/>
  <c r="BK5" i="160"/>
  <c r="BJ5" i="160"/>
  <c r="BI5" i="160"/>
  <c r="BI46" i="160" s="1"/>
  <c r="BH5" i="160"/>
  <c r="BH46" i="160" s="1"/>
  <c r="BG5" i="160"/>
  <c r="BF5" i="160"/>
  <c r="BE5" i="160"/>
  <c r="BE46" i="160" s="1"/>
  <c r="BD5" i="160"/>
  <c r="BD46" i="160" s="1"/>
  <c r="BC5" i="160"/>
  <c r="BB5" i="160"/>
  <c r="BA5" i="160"/>
  <c r="AZ5" i="160"/>
  <c r="AZ46" i="160" s="1"/>
  <c r="AY5" i="160"/>
  <c r="AX5" i="160"/>
  <c r="AW5" i="160"/>
  <c r="AW46" i="160" s="1"/>
  <c r="AV5" i="160"/>
  <c r="AV46" i="160" s="1"/>
  <c r="AU5" i="160"/>
  <c r="AT5" i="160"/>
  <c r="AS5" i="160"/>
  <c r="AR5" i="160"/>
  <c r="AR46" i="160" s="1"/>
  <c r="AQ5" i="160"/>
  <c r="AP5" i="160"/>
  <c r="AO5" i="160"/>
  <c r="AN5" i="160"/>
  <c r="AM5" i="160"/>
  <c r="AL5" i="160"/>
  <c r="AK5" i="160"/>
  <c r="AJ5" i="160"/>
  <c r="AJ46" i="160" s="1"/>
  <c r="AI5" i="160"/>
  <c r="AH5" i="160"/>
  <c r="AG5" i="160"/>
  <c r="AF5" i="160"/>
  <c r="AE5" i="160"/>
  <c r="AD5" i="160"/>
  <c r="AC5" i="160"/>
  <c r="AB5" i="160"/>
  <c r="AA5" i="160"/>
  <c r="Z5" i="160"/>
  <c r="Y5" i="160"/>
  <c r="Y46" i="160" s="1"/>
  <c r="X5" i="160"/>
  <c r="W5" i="160"/>
  <c r="V5" i="160"/>
  <c r="U5" i="160"/>
  <c r="T5" i="160"/>
  <c r="T46" i="160" s="1"/>
  <c r="S5" i="160"/>
  <c r="R5" i="160"/>
  <c r="Q5" i="160"/>
  <c r="P5" i="160"/>
  <c r="O5" i="160"/>
  <c r="N5" i="160"/>
  <c r="M5" i="160"/>
  <c r="M46" i="160" s="1"/>
  <c r="L5" i="160"/>
  <c r="L46" i="160" s="1"/>
  <c r="K5" i="160"/>
  <c r="J5" i="160"/>
  <c r="I5" i="160"/>
  <c r="H5" i="160"/>
  <c r="H46" i="160" s="1"/>
  <c r="G5" i="160"/>
  <c r="F5" i="160"/>
  <c r="E5" i="160"/>
  <c r="D5" i="160"/>
  <c r="C5" i="160"/>
  <c r="C46" i="160" s="1"/>
  <c r="B2" i="160"/>
  <c r="C2" i="160"/>
  <c r="D2" i="160" s="1"/>
  <c r="E2" i="160"/>
  <c r="F2" i="160" s="1"/>
  <c r="CT41" i="160"/>
  <c r="CS41" i="160"/>
  <c r="CR41" i="160"/>
  <c r="B39" i="160"/>
  <c r="BN41" i="160"/>
  <c r="CV42" i="159"/>
  <c r="CT14" i="160"/>
  <c r="CU42" i="159"/>
  <c r="CS14" i="160" s="1"/>
  <c r="CS30" i="160" s="1"/>
  <c r="CT42" i="159"/>
  <c r="CR14" i="160"/>
  <c r="CS42" i="159"/>
  <c r="CQ14" i="160" s="1"/>
  <c r="CR42" i="159"/>
  <c r="CP14" i="160" s="1"/>
  <c r="CP30" i="160" s="1"/>
  <c r="CQ42" i="159"/>
  <c r="CO14" i="160" s="1"/>
  <c r="CP42" i="159"/>
  <c r="CN14" i="160"/>
  <c r="CN30" i="160" s="1"/>
  <c r="CO42" i="159"/>
  <c r="CM14" i="160" s="1"/>
  <c r="CM30" i="160" s="1"/>
  <c r="CN42" i="159"/>
  <c r="CL14" i="160"/>
  <c r="CL30" i="160" s="1"/>
  <c r="CM42" i="159"/>
  <c r="CK14" i="160" s="1"/>
  <c r="CL42" i="159"/>
  <c r="CJ14" i="160" s="1"/>
  <c r="CK42" i="159"/>
  <c r="CI14" i="160" s="1"/>
  <c r="CJ42" i="159"/>
  <c r="CH14" i="160" s="1"/>
  <c r="CH30" i="160" s="1"/>
  <c r="CI42" i="159"/>
  <c r="CG14" i="160" s="1"/>
  <c r="CH42" i="159"/>
  <c r="CF14" i="160" s="1"/>
  <c r="CG42" i="159"/>
  <c r="CE14" i="160" s="1"/>
  <c r="CE30" i="160" s="1"/>
  <c r="CF42" i="159"/>
  <c r="CD14" i="160"/>
  <c r="CD30" i="160" s="1"/>
  <c r="CE42" i="159"/>
  <c r="CC14" i="160" s="1"/>
  <c r="CD42" i="159"/>
  <c r="CB14" i="160"/>
  <c r="CC42" i="159"/>
  <c r="CA14" i="160" s="1"/>
  <c r="CA30" i="160" s="1"/>
  <c r="CB42" i="159"/>
  <c r="BZ14" i="160"/>
  <c r="BZ30" i="160" s="1"/>
  <c r="CA42" i="159"/>
  <c r="BY14" i="160" s="1"/>
  <c r="BZ42" i="159"/>
  <c r="BX14" i="160" s="1"/>
  <c r="BY42" i="159"/>
  <c r="BW14" i="160" s="1"/>
  <c r="BX42" i="159"/>
  <c r="BV14" i="160"/>
  <c r="BW42" i="159"/>
  <c r="BU14" i="160" s="1"/>
  <c r="BV42" i="159"/>
  <c r="BT14" i="160"/>
  <c r="BU42" i="159"/>
  <c r="BS14" i="160" s="1"/>
  <c r="BS30" i="160" s="1"/>
  <c r="BT42" i="159"/>
  <c r="BR14" i="160" s="1"/>
  <c r="BR30" i="160" s="1"/>
  <c r="BS42" i="159"/>
  <c r="BQ14" i="160" s="1"/>
  <c r="BQ30" i="160" s="1"/>
  <c r="BR42" i="159"/>
  <c r="BP14" i="160" s="1"/>
  <c r="BQ42" i="159"/>
  <c r="BO14" i="160" s="1"/>
  <c r="BP42" i="159"/>
  <c r="BN14" i="160" s="1"/>
  <c r="BO42" i="159"/>
  <c r="BM14" i="160" s="1"/>
  <c r="BN42" i="159"/>
  <c r="BL14" i="160" s="1"/>
  <c r="BM42" i="159"/>
  <c r="BK14" i="160" s="1"/>
  <c r="BK30" i="160" s="1"/>
  <c r="BL42" i="159"/>
  <c r="BJ14" i="160"/>
  <c r="BK42" i="159"/>
  <c r="BI14" i="160" s="1"/>
  <c r="BI30" i="160" s="1"/>
  <c r="BJ42" i="159"/>
  <c r="BH14" i="160" s="1"/>
  <c r="BI42" i="159"/>
  <c r="BG14" i="160" s="1"/>
  <c r="BH42" i="159"/>
  <c r="BF14" i="160" s="1"/>
  <c r="BG42" i="159"/>
  <c r="BE14" i="160" s="1"/>
  <c r="BF42" i="159"/>
  <c r="BD14" i="160" s="1"/>
  <c r="BE42" i="159"/>
  <c r="BC14" i="160" s="1"/>
  <c r="BD42" i="159"/>
  <c r="BB14" i="160"/>
  <c r="BB30" i="160" s="1"/>
  <c r="BC42" i="159"/>
  <c r="BA14" i="160" s="1"/>
  <c r="BB42" i="159"/>
  <c r="AZ14" i="160" s="1"/>
  <c r="AZ30" i="160" s="1"/>
  <c r="BA42" i="159"/>
  <c r="AY14" i="160" s="1"/>
  <c r="AY30" i="160" s="1"/>
  <c r="AZ42" i="159"/>
  <c r="AX14" i="160" s="1"/>
  <c r="AX30" i="160" s="1"/>
  <c r="AY42" i="159"/>
  <c r="AW14" i="160" s="1"/>
  <c r="AX42" i="159"/>
  <c r="AV14" i="160"/>
  <c r="AW42" i="159"/>
  <c r="AU14" i="160" s="1"/>
  <c r="AV42" i="159"/>
  <c r="AT14" i="160"/>
  <c r="AU42" i="159"/>
  <c r="AS14" i="160" s="1"/>
  <c r="AT42" i="159"/>
  <c r="AR14" i="160" s="1"/>
  <c r="AS42" i="159"/>
  <c r="AQ14" i="160" s="1"/>
  <c r="AR42" i="159"/>
  <c r="AP14" i="160"/>
  <c r="AQ42" i="159"/>
  <c r="AO14" i="160" s="1"/>
  <c r="AP42" i="159"/>
  <c r="AN14" i="160"/>
  <c r="AO42" i="159"/>
  <c r="AM14" i="160" s="1"/>
  <c r="AM30" i="160" s="1"/>
  <c r="AN42" i="159"/>
  <c r="AL14" i="160" s="1"/>
  <c r="AM42" i="159"/>
  <c r="AK14" i="160" s="1"/>
  <c r="AL42" i="159"/>
  <c r="AJ14" i="160" s="1"/>
  <c r="AJ30" i="160" s="1"/>
  <c r="AK42" i="159"/>
  <c r="AI14" i="160" s="1"/>
  <c r="AI30" i="160" s="1"/>
  <c r="AJ42" i="159"/>
  <c r="AH14" i="160"/>
  <c r="AI42" i="159"/>
  <c r="AG14" i="160" s="1"/>
  <c r="AH42" i="159"/>
  <c r="AF14" i="160" s="1"/>
  <c r="AG42" i="159"/>
  <c r="AE14" i="160" s="1"/>
  <c r="AF42" i="159"/>
  <c r="AD14" i="160"/>
  <c r="AE42" i="159"/>
  <c r="AC14" i="160" s="1"/>
  <c r="AD42" i="159"/>
  <c r="AB14" i="160" s="1"/>
  <c r="AC42" i="159"/>
  <c r="AA14" i="160" s="1"/>
  <c r="AB42" i="159"/>
  <c r="Z14" i="160" s="1"/>
  <c r="AA42" i="159"/>
  <c r="Y14" i="160" s="1"/>
  <c r="Y30" i="160" s="1"/>
  <c r="Z42" i="159"/>
  <c r="X14" i="160"/>
  <c r="Y42" i="159"/>
  <c r="W14" i="160" s="1"/>
  <c r="W30" i="160" s="1"/>
  <c r="X42" i="159"/>
  <c r="V14" i="160" s="1"/>
  <c r="V30" i="160" s="1"/>
  <c r="W42" i="159"/>
  <c r="U14" i="160" s="1"/>
  <c r="V42" i="159"/>
  <c r="T14" i="160" s="1"/>
  <c r="T30" i="160" s="1"/>
  <c r="U42" i="159"/>
  <c r="S14" i="160" s="1"/>
  <c r="T42" i="159"/>
  <c r="R14" i="160"/>
  <c r="S42" i="159"/>
  <c r="Q14" i="160" s="1"/>
  <c r="R42" i="159"/>
  <c r="P14" i="160" s="1"/>
  <c r="P30" i="160" s="1"/>
  <c r="Q42" i="159"/>
  <c r="O14" i="160" s="1"/>
  <c r="P42" i="159"/>
  <c r="N14" i="160"/>
  <c r="O42" i="159"/>
  <c r="M14" i="160" s="1"/>
  <c r="M30" i="160" s="1"/>
  <c r="N42" i="159"/>
  <c r="L14" i="160" s="1"/>
  <c r="M42" i="159"/>
  <c r="K14" i="160" s="1"/>
  <c r="L42" i="159"/>
  <c r="J14" i="160" s="1"/>
  <c r="K42" i="159"/>
  <c r="I14" i="160" s="1"/>
  <c r="J42" i="159"/>
  <c r="H14" i="160"/>
  <c r="I42" i="159"/>
  <c r="G14" i="160" s="1"/>
  <c r="H42" i="159"/>
  <c r="F14" i="160" s="1"/>
  <c r="F30" i="160" s="1"/>
  <c r="G42" i="159"/>
  <c r="E14" i="160" s="1"/>
  <c r="C14" i="160"/>
  <c r="C30" i="160" s="1"/>
  <c r="E34" i="159"/>
  <c r="E31" i="159"/>
  <c r="G10" i="160"/>
  <c r="G37" i="160" s="1"/>
  <c r="F10" i="160"/>
  <c r="F37" i="160" s="1"/>
  <c r="E10" i="160"/>
  <c r="E37" i="160" s="1"/>
  <c r="E49" i="160" s="1"/>
  <c r="D10" i="160"/>
  <c r="D37" i="160"/>
  <c r="C10" i="160"/>
  <c r="C37" i="160" s="1"/>
  <c r="F22" i="159"/>
  <c r="F31" i="159"/>
  <c r="O10" i="156"/>
  <c r="N10" i="156"/>
  <c r="M10" i="156"/>
  <c r="CU38" i="158"/>
  <c r="CT38" i="158"/>
  <c r="CS38" i="158"/>
  <c r="CR38" i="158"/>
  <c r="CQ38" i="158"/>
  <c r="CP38" i="158"/>
  <c r="CO38" i="158"/>
  <c r="CN38" i="158"/>
  <c r="CM38" i="158"/>
  <c r="CL38" i="158"/>
  <c r="CK38" i="158"/>
  <c r="CJ38" i="158"/>
  <c r="CI38" i="158"/>
  <c r="CH38" i="158"/>
  <c r="CG38" i="158"/>
  <c r="CF38" i="158"/>
  <c r="CE38" i="158"/>
  <c r="CD38" i="158"/>
  <c r="CC38" i="158"/>
  <c r="CB38" i="158"/>
  <c r="CA38" i="158"/>
  <c r="BZ38" i="158"/>
  <c r="BY38" i="158"/>
  <c r="BX38" i="158"/>
  <c r="BW38" i="158"/>
  <c r="BV38" i="158"/>
  <c r="BU38" i="158"/>
  <c r="BT38" i="158"/>
  <c r="BS38" i="158"/>
  <c r="BR38" i="158"/>
  <c r="BQ38" i="158"/>
  <c r="BP38" i="158"/>
  <c r="BO38" i="158"/>
  <c r="BN38" i="158"/>
  <c r="BM38" i="158"/>
  <c r="BL38" i="158"/>
  <c r="BK38" i="158"/>
  <c r="BJ38" i="158"/>
  <c r="BI38" i="158"/>
  <c r="BH38" i="158"/>
  <c r="BG38" i="158"/>
  <c r="BF38" i="158"/>
  <c r="BE38" i="158"/>
  <c r="BD38" i="158"/>
  <c r="BC38" i="158"/>
  <c r="BB38" i="158"/>
  <c r="BA38" i="158"/>
  <c r="AZ38" i="158"/>
  <c r="AY38" i="158"/>
  <c r="AX38" i="158"/>
  <c r="AW38" i="158"/>
  <c r="AV38" i="158"/>
  <c r="AU38" i="158"/>
  <c r="AT38" i="158"/>
  <c r="AS38" i="158"/>
  <c r="AR38" i="158"/>
  <c r="AQ38" i="158"/>
  <c r="AP38" i="158"/>
  <c r="AO38" i="158"/>
  <c r="AN38" i="158"/>
  <c r="AM38" i="158"/>
  <c r="AL38" i="158"/>
  <c r="AK38" i="158"/>
  <c r="AJ38" i="158"/>
  <c r="AI38" i="158"/>
  <c r="AH38" i="158"/>
  <c r="AG38" i="158"/>
  <c r="AF38" i="158"/>
  <c r="AE38" i="158"/>
  <c r="AD38" i="158"/>
  <c r="AC38" i="158"/>
  <c r="AB38" i="158"/>
  <c r="AA38" i="158"/>
  <c r="Z38" i="158"/>
  <c r="Y38" i="158"/>
  <c r="X38" i="158"/>
  <c r="W38" i="158"/>
  <c r="V38" i="158"/>
  <c r="U38" i="158"/>
  <c r="T38" i="158"/>
  <c r="S38" i="158"/>
  <c r="R38" i="158"/>
  <c r="Q38" i="158"/>
  <c r="P38" i="158"/>
  <c r="O38" i="158"/>
  <c r="N38" i="158"/>
  <c r="M38" i="158"/>
  <c r="L38" i="158"/>
  <c r="K38" i="158"/>
  <c r="J38" i="158"/>
  <c r="I38" i="158"/>
  <c r="H38" i="158"/>
  <c r="G38" i="158"/>
  <c r="F38" i="158"/>
  <c r="E38" i="158"/>
  <c r="D30" i="158"/>
  <c r="D27" i="158"/>
  <c r="E18" i="158"/>
  <c r="E30" i="158" s="1"/>
  <c r="Z19" i="157"/>
  <c r="AA19" i="157"/>
  <c r="AB19" i="157"/>
  <c r="AC19" i="157"/>
  <c r="AD19" i="157"/>
  <c r="AE19" i="157"/>
  <c r="AF19" i="157"/>
  <c r="AG19" i="157"/>
  <c r="AH19" i="157"/>
  <c r="AI19" i="157"/>
  <c r="AJ19" i="157"/>
  <c r="AK19" i="157"/>
  <c r="AL19" i="157"/>
  <c r="AM19" i="157"/>
  <c r="AN19" i="157"/>
  <c r="AO19" i="157"/>
  <c r="AP19" i="157"/>
  <c r="AQ19" i="157"/>
  <c r="AR19" i="157"/>
  <c r="AS19" i="157"/>
  <c r="AT19" i="157"/>
  <c r="AU19" i="157"/>
  <c r="AV19" i="157"/>
  <c r="AW19" i="157"/>
  <c r="AX19" i="157"/>
  <c r="AY19" i="157"/>
  <c r="AZ19" i="157"/>
  <c r="BA19" i="157"/>
  <c r="BB19" i="157"/>
  <c r="BC19" i="157"/>
  <c r="BD19" i="157"/>
  <c r="BE19" i="157"/>
  <c r="BF19" i="157"/>
  <c r="BG19" i="157"/>
  <c r="BH19" i="157"/>
  <c r="BI19" i="157"/>
  <c r="BJ19" i="157"/>
  <c r="BK19" i="157"/>
  <c r="BL19" i="157"/>
  <c r="BM19" i="157"/>
  <c r="D19" i="157"/>
  <c r="E19" i="157"/>
  <c r="F19" i="157"/>
  <c r="G19" i="157"/>
  <c r="H19" i="157"/>
  <c r="I19" i="157"/>
  <c r="J19" i="157"/>
  <c r="K19" i="157"/>
  <c r="L19" i="157"/>
  <c r="M19" i="157"/>
  <c r="N19" i="157"/>
  <c r="O19" i="157"/>
  <c r="P19" i="157"/>
  <c r="Q19" i="157"/>
  <c r="R19" i="157"/>
  <c r="S19" i="157"/>
  <c r="T19" i="157"/>
  <c r="U19" i="157"/>
  <c r="V19" i="157"/>
  <c r="W19" i="157"/>
  <c r="X19" i="157"/>
  <c r="Y19" i="157"/>
  <c r="C19" i="157"/>
  <c r="C10" i="156"/>
  <c r="D10" i="156"/>
  <c r="E10" i="156"/>
  <c r="F10" i="156"/>
  <c r="G10" i="156"/>
  <c r="H10" i="156"/>
  <c r="I10" i="156"/>
  <c r="J10" i="156"/>
  <c r="K10" i="156"/>
  <c r="L10" i="156"/>
  <c r="B10" i="156"/>
  <c r="B13" i="156"/>
  <c r="C5" i="156"/>
  <c r="C13" i="156"/>
  <c r="D5" i="156"/>
  <c r="D13" i="156"/>
  <c r="E5" i="156"/>
  <c r="E13" i="156"/>
  <c r="F5" i="156"/>
  <c r="F13" i="156"/>
  <c r="G5" i="156"/>
  <c r="G13" i="156"/>
  <c r="H5" i="156"/>
  <c r="H13" i="156"/>
  <c r="I5" i="156"/>
  <c r="I13" i="156"/>
  <c r="J5" i="156"/>
  <c r="J13" i="156"/>
  <c r="K5" i="156"/>
  <c r="K13" i="156"/>
  <c r="L5" i="156"/>
  <c r="L13" i="156"/>
  <c r="M5" i="156"/>
  <c r="M13" i="156"/>
  <c r="N5" i="156"/>
  <c r="N13" i="156"/>
  <c r="O5" i="156"/>
  <c r="O13" i="156"/>
  <c r="G22" i="159"/>
  <c r="G34" i="159" s="1"/>
  <c r="F34" i="159"/>
  <c r="G31" i="159"/>
  <c r="CH46" i="160"/>
  <c r="AX19" i="160"/>
  <c r="AX20" i="160" s="1"/>
  <c r="CE19" i="160"/>
  <c r="CE20" i="160" s="1"/>
  <c r="CE18" i="160"/>
  <c r="AH19" i="160"/>
  <c r="AH20" i="160" s="1"/>
  <c r="AH18" i="160"/>
  <c r="CT20" i="160"/>
  <c r="BT19" i="160"/>
  <c r="BT20" i="160"/>
  <c r="BT18" i="160"/>
  <c r="AE19" i="160"/>
  <c r="AE20" i="160" s="1"/>
  <c r="CP34" i="160"/>
  <c r="CP46" i="160"/>
  <c r="H34" i="160"/>
  <c r="F34" i="160"/>
  <c r="Z46" i="160"/>
  <c r="BU34" i="160"/>
  <c r="CO34" i="160"/>
  <c r="C29" i="160"/>
  <c r="C34" i="160"/>
  <c r="K19" i="160"/>
  <c r="K20" i="160"/>
  <c r="AC19" i="160"/>
  <c r="AC20" i="160"/>
  <c r="AY19" i="160"/>
  <c r="AY20" i="160" s="1"/>
  <c r="C47" i="160"/>
  <c r="CS34" i="160"/>
  <c r="W34" i="160"/>
  <c r="W46" i="160"/>
  <c r="CM46" i="160"/>
  <c r="CM34" i="160"/>
  <c r="L34" i="160"/>
  <c r="AQ34" i="160"/>
  <c r="F33" i="160"/>
  <c r="F47" i="160" s="1"/>
  <c r="F18" i="158" l="1"/>
  <c r="E27" i="158"/>
  <c r="AJ18" i="160"/>
  <c r="AJ19" i="160"/>
  <c r="AJ20" i="160" s="1"/>
  <c r="CS18" i="160"/>
  <c r="CS19" i="160"/>
  <c r="CS20" i="160" s="1"/>
  <c r="BS18" i="160"/>
  <c r="BS19" i="160"/>
  <c r="BS20" i="160" s="1"/>
  <c r="CW19" i="160"/>
  <c r="CW20" i="160" s="1"/>
  <c r="CW18" i="160"/>
  <c r="CO18" i="160"/>
  <c r="BG18" i="160"/>
  <c r="BA19" i="160"/>
  <c r="BA20" i="160" s="1"/>
  <c r="BV30" i="160"/>
  <c r="CB30" i="160"/>
  <c r="AO46" i="160"/>
  <c r="L30" i="160"/>
  <c r="R30" i="160"/>
  <c r="AA30" i="160"/>
  <c r="N30" i="160"/>
  <c r="BR46" i="160"/>
  <c r="Z30" i="160"/>
  <c r="CT30" i="160"/>
  <c r="AK46" i="160"/>
  <c r="CW30" i="160"/>
  <c r="CW46" i="160"/>
  <c r="BV46" i="160"/>
  <c r="X30" i="160"/>
  <c r="AK30" i="160"/>
  <c r="AX46" i="160"/>
  <c r="CD46" i="160"/>
  <c r="AE30" i="160"/>
  <c r="AR30" i="160"/>
  <c r="AU30" i="160"/>
  <c r="BW30" i="160"/>
  <c r="CG46" i="160"/>
  <c r="F46" i="160"/>
  <c r="I46" i="160"/>
  <c r="P46" i="160"/>
  <c r="AT46" i="160"/>
  <c r="BZ46" i="160"/>
  <c r="CO46" i="160"/>
  <c r="X46" i="160"/>
  <c r="E50" i="160"/>
  <c r="E33" i="160"/>
  <c r="E47" i="160" s="1"/>
  <c r="C35" i="160"/>
  <c r="F18" i="160"/>
  <c r="C58" i="160" s="1"/>
  <c r="F19" i="160"/>
  <c r="F20" i="160" s="1"/>
  <c r="G2" i="160"/>
  <c r="F29" i="160"/>
  <c r="V18" i="160"/>
  <c r="V19" i="160"/>
  <c r="V20" i="160" s="1"/>
  <c r="H22" i="159"/>
  <c r="CP19" i="160"/>
  <c r="CP20" i="160" s="1"/>
  <c r="CP18" i="160"/>
  <c r="CL18" i="160"/>
  <c r="CL19" i="160"/>
  <c r="CL20" i="160" s="1"/>
  <c r="CN18" i="160"/>
  <c r="CN19" i="160"/>
  <c r="CN20" i="160" s="1"/>
  <c r="CD19" i="160"/>
  <c r="CD20" i="160" s="1"/>
  <c r="CD18" i="160"/>
  <c r="BU18" i="160"/>
  <c r="BJ19" i="160"/>
  <c r="BJ20" i="160" s="1"/>
  <c r="BJ18" i="160"/>
  <c r="BB18" i="160"/>
  <c r="BB19" i="160"/>
  <c r="BB20" i="160" s="1"/>
  <c r="BC18" i="160"/>
  <c r="BF18" i="160"/>
  <c r="AF18" i="160"/>
  <c r="AF19" i="160"/>
  <c r="AF20" i="160" s="1"/>
  <c r="AI19" i="160"/>
  <c r="AI20" i="160" s="1"/>
  <c r="U18" i="160"/>
  <c r="U19" i="160"/>
  <c r="U20" i="160" s="1"/>
  <c r="Q18" i="160"/>
  <c r="C69" i="160" s="1"/>
  <c r="Q19" i="160"/>
  <c r="Q20" i="160" s="1"/>
  <c r="S18" i="160"/>
  <c r="S19" i="160"/>
  <c r="S20" i="160" s="1"/>
  <c r="AB18" i="160"/>
  <c r="AB19" i="160"/>
  <c r="AB20" i="160" s="1"/>
  <c r="T19" i="160"/>
  <c r="T20" i="160" s="1"/>
  <c r="W19" i="160"/>
  <c r="W20" i="160" s="1"/>
  <c r="J18" i="160"/>
  <c r="E18" i="160"/>
  <c r="CU19" i="160"/>
  <c r="CU20" i="160" s="1"/>
  <c r="CU18" i="160"/>
  <c r="CT18" i="160"/>
  <c r="CU30" i="160"/>
  <c r="CO30" i="160"/>
  <c r="CF30" i="160"/>
  <c r="CE46" i="160"/>
  <c r="CF46" i="160"/>
  <c r="H30" i="160"/>
  <c r="AV30" i="160"/>
  <c r="BY30" i="160"/>
  <c r="AC46" i="160"/>
  <c r="AG46" i="160"/>
  <c r="BY46" i="160"/>
  <c r="AT34" i="160"/>
  <c r="N34" i="160"/>
  <c r="D29" i="160"/>
  <c r="K30" i="160"/>
  <c r="BG30" i="160"/>
  <c r="N46" i="160"/>
  <c r="BL30" i="160"/>
  <c r="AC30" i="160"/>
  <c r="BD30" i="160"/>
  <c r="Q46" i="160"/>
  <c r="D33" i="160"/>
  <c r="D35" i="160" s="1"/>
  <c r="D48" i="160" s="1"/>
  <c r="BJ46" i="160"/>
  <c r="AQ30" i="160"/>
  <c r="AT30" i="160"/>
  <c r="BJ30" i="160"/>
  <c r="BO30" i="160"/>
  <c r="P34" i="160"/>
  <c r="V46" i="160"/>
  <c r="I30" i="160"/>
  <c r="Q30" i="160"/>
  <c r="AG30" i="160"/>
  <c r="AO30" i="160"/>
  <c r="AW30" i="160"/>
  <c r="BE30" i="160"/>
  <c r="BM30" i="160"/>
  <c r="BU30" i="160"/>
  <c r="CC30" i="160"/>
  <c r="AA46" i="160"/>
  <c r="AE46" i="160"/>
  <c r="AI46" i="160"/>
  <c r="AM46" i="160"/>
  <c r="AQ46" i="160"/>
  <c r="AU46" i="160"/>
  <c r="AY46" i="160"/>
  <c r="BG46" i="160"/>
  <c r="BK46" i="160"/>
  <c r="BO46" i="160"/>
  <c r="BS46" i="160"/>
  <c r="BW46" i="160"/>
  <c r="CA46" i="160"/>
  <c r="D30" i="160"/>
  <c r="CQ30" i="160"/>
  <c r="CV46" i="160"/>
  <c r="CV34" i="160"/>
  <c r="CY6" i="160"/>
  <c r="CZ6" i="160" s="1"/>
  <c r="DA6" i="160" s="1"/>
  <c r="DB6" i="160" s="1"/>
  <c r="DC6" i="160" s="1"/>
  <c r="DD6" i="160" s="1"/>
  <c r="DE6" i="160" s="1"/>
  <c r="DF6" i="160" s="1"/>
  <c r="DG6" i="160" s="1"/>
  <c r="DH6" i="160" s="1"/>
  <c r="DI6" i="160" s="1"/>
  <c r="DJ6" i="160" s="1"/>
  <c r="DK6" i="160" s="1"/>
  <c r="DL6" i="160" s="1"/>
  <c r="DM6" i="160" s="1"/>
  <c r="DN6" i="160" s="1"/>
  <c r="DO6" i="160" s="1"/>
  <c r="DP6" i="160" s="1"/>
  <c r="DQ6" i="160" s="1"/>
  <c r="DR6" i="160" s="1"/>
  <c r="DS6" i="160" s="1"/>
  <c r="DT6" i="160" s="1"/>
  <c r="DU6" i="160" s="1"/>
  <c r="DV6" i="160" s="1"/>
  <c r="DW6" i="160" s="1"/>
  <c r="DX6" i="160" s="1"/>
  <c r="DY6" i="160" s="1"/>
  <c r="DZ6" i="160" s="1"/>
  <c r="EA6" i="160" s="1"/>
  <c r="EB6" i="160" s="1"/>
  <c r="EC6" i="160" s="1"/>
  <c r="ED6" i="160" s="1"/>
  <c r="EE6" i="160" s="1"/>
  <c r="EF6" i="160" s="1"/>
  <c r="EG6" i="160" s="1"/>
  <c r="EH6" i="160" s="1"/>
  <c r="EI6" i="160" s="1"/>
  <c r="EJ6" i="160" s="1"/>
  <c r="EK6" i="160" s="1"/>
  <c r="EL6" i="160" s="1"/>
  <c r="EM6" i="160" s="1"/>
  <c r="CU46" i="160"/>
  <c r="S30" i="160"/>
  <c r="D46" i="160"/>
  <c r="G49" i="160"/>
  <c r="C48" i="160"/>
  <c r="F35" i="160"/>
  <c r="F48" i="160" s="1"/>
  <c r="C50" i="160"/>
  <c r="G34" i="160"/>
  <c r="G46" i="160"/>
  <c r="G30" i="160"/>
  <c r="J46" i="160"/>
  <c r="J30" i="160"/>
  <c r="J34" i="160"/>
  <c r="S34" i="160"/>
  <c r="S46" i="160"/>
  <c r="AB34" i="160"/>
  <c r="AB30" i="160"/>
  <c r="AB46" i="160"/>
  <c r="AF34" i="160"/>
  <c r="AF30" i="160"/>
  <c r="AF46" i="160"/>
  <c r="AL30" i="160"/>
  <c r="AL34" i="160"/>
  <c r="AL46" i="160"/>
  <c r="AP46" i="160"/>
  <c r="AP30" i="160"/>
  <c r="AP34" i="160"/>
  <c r="AS46" i="160"/>
  <c r="AS34" i="160"/>
  <c r="AS30" i="160"/>
  <c r="BC34" i="160"/>
  <c r="BC30" i="160"/>
  <c r="BC46" i="160"/>
  <c r="BF46" i="160"/>
  <c r="BF34" i="160"/>
  <c r="BF30" i="160"/>
  <c r="BN30" i="160"/>
  <c r="BN34" i="160"/>
  <c r="BN46" i="160"/>
  <c r="BX46" i="160"/>
  <c r="BX34" i="160"/>
  <c r="BX30" i="160"/>
  <c r="CI46" i="160"/>
  <c r="CI34" i="160"/>
  <c r="CI30" i="160"/>
  <c r="M19" i="160"/>
  <c r="M20" i="160" s="1"/>
  <c r="M18" i="160"/>
  <c r="O19" i="160"/>
  <c r="O20" i="160" s="1"/>
  <c r="O18" i="160"/>
  <c r="X19" i="160"/>
  <c r="X20" i="160" s="1"/>
  <c r="X18" i="160"/>
  <c r="Z18" i="160"/>
  <c r="Z19" i="160"/>
  <c r="Z20" i="160" s="1"/>
  <c r="AD18" i="160"/>
  <c r="AD19" i="160"/>
  <c r="AD20" i="160" s="1"/>
  <c r="AG18" i="160"/>
  <c r="AG19" i="160"/>
  <c r="AG20" i="160" s="1"/>
  <c r="AL18" i="160"/>
  <c r="AL19" i="160"/>
  <c r="AL20" i="160" s="1"/>
  <c r="AN19" i="160"/>
  <c r="AN20" i="160" s="1"/>
  <c r="AN18" i="160"/>
  <c r="AP19" i="160"/>
  <c r="AP20" i="160" s="1"/>
  <c r="AP18" i="160"/>
  <c r="AR19" i="160"/>
  <c r="AR20" i="160" s="1"/>
  <c r="AR18" i="160"/>
  <c r="AT19" i="160"/>
  <c r="AT20" i="160" s="1"/>
  <c r="AT18" i="160"/>
  <c r="AV19" i="160"/>
  <c r="AV20" i="160" s="1"/>
  <c r="AV18" i="160"/>
  <c r="AZ18" i="160"/>
  <c r="AZ19" i="160"/>
  <c r="AZ20" i="160" s="1"/>
  <c r="BE19" i="160"/>
  <c r="BE20" i="160" s="1"/>
  <c r="BE18" i="160"/>
  <c r="BI19" i="160"/>
  <c r="BI20" i="160" s="1"/>
  <c r="BI18" i="160"/>
  <c r="BM18" i="160"/>
  <c r="BM19" i="160"/>
  <c r="BM20" i="160" s="1"/>
  <c r="BO18" i="160"/>
  <c r="BO19" i="160"/>
  <c r="BO20" i="160" s="1"/>
  <c r="BQ19" i="160"/>
  <c r="BQ20" i="160" s="1"/>
  <c r="BQ18" i="160"/>
  <c r="BW19" i="160"/>
  <c r="BW20" i="160" s="1"/>
  <c r="BW18" i="160"/>
  <c r="BY19" i="160"/>
  <c r="BY20" i="160" s="1"/>
  <c r="BY18" i="160"/>
  <c r="CA19" i="160"/>
  <c r="CA20" i="160" s="1"/>
  <c r="CA18" i="160"/>
  <c r="CC18" i="160"/>
  <c r="CC19" i="160"/>
  <c r="CC20" i="160" s="1"/>
  <c r="CG18" i="160"/>
  <c r="CG19" i="160"/>
  <c r="CG20" i="160" s="1"/>
  <c r="CI19" i="160"/>
  <c r="CI20" i="160" s="1"/>
  <c r="CI18" i="160"/>
  <c r="CK18" i="160"/>
  <c r="CK19" i="160"/>
  <c r="CK20" i="160" s="1"/>
  <c r="CM18" i="160"/>
  <c r="CM19" i="160"/>
  <c r="CM20" i="160" s="1"/>
  <c r="CQ19" i="160"/>
  <c r="CQ20" i="160" s="1"/>
  <c r="CQ18" i="160"/>
  <c r="CY5" i="160"/>
  <c r="CZ5" i="160" s="1"/>
  <c r="DA5" i="160" s="1"/>
  <c r="DB5" i="160" s="1"/>
  <c r="DC5" i="160" s="1"/>
  <c r="DD5" i="160" s="1"/>
  <c r="DE5" i="160" s="1"/>
  <c r="DF5" i="160" s="1"/>
  <c r="DG5" i="160" s="1"/>
  <c r="DH5" i="160" s="1"/>
  <c r="DI5" i="160" s="1"/>
  <c r="DJ5" i="160" s="1"/>
  <c r="DK5" i="160" s="1"/>
  <c r="DL5" i="160" s="1"/>
  <c r="DM5" i="160" s="1"/>
  <c r="DN5" i="160" s="1"/>
  <c r="DO5" i="160" s="1"/>
  <c r="DP5" i="160" s="1"/>
  <c r="DQ5" i="160" s="1"/>
  <c r="DR5" i="160" s="1"/>
  <c r="DS5" i="160" s="1"/>
  <c r="DT5" i="160" s="1"/>
  <c r="DU5" i="160" s="1"/>
  <c r="DV5" i="160" s="1"/>
  <c r="DW5" i="160" s="1"/>
  <c r="DX5" i="160" s="1"/>
  <c r="DY5" i="160" s="1"/>
  <c r="DZ5" i="160" s="1"/>
  <c r="EA5" i="160" s="1"/>
  <c r="EB5" i="160" s="1"/>
  <c r="EC5" i="160" s="1"/>
  <c r="ED5" i="160" s="1"/>
  <c r="EE5" i="160" s="1"/>
  <c r="EF5" i="160" s="1"/>
  <c r="EG5" i="160" s="1"/>
  <c r="EH5" i="160" s="1"/>
  <c r="EI5" i="160" s="1"/>
  <c r="EJ5" i="160" s="1"/>
  <c r="EK5" i="160" s="1"/>
  <c r="EL5" i="160" s="1"/>
  <c r="EM5" i="160" s="1"/>
  <c r="CT46" i="160"/>
  <c r="P19" i="160"/>
  <c r="P20" i="160" s="1"/>
  <c r="BR19" i="160"/>
  <c r="BR20" i="160" s="1"/>
  <c r="AD46" i="160"/>
  <c r="AD30" i="160"/>
  <c r="AD34" i="160"/>
  <c r="BA46" i="160"/>
  <c r="BA34" i="160"/>
  <c r="BA30" i="160"/>
  <c r="BP34" i="160"/>
  <c r="BP46" i="160"/>
  <c r="BP30" i="160"/>
  <c r="C18" i="160"/>
  <c r="C19" i="160"/>
  <c r="C20" i="160" s="1"/>
  <c r="I18" i="160"/>
  <c r="I19" i="160"/>
  <c r="I20" i="160" s="1"/>
  <c r="AA19" i="160"/>
  <c r="AA20" i="160" s="1"/>
  <c r="AA18" i="160"/>
  <c r="AK19" i="160"/>
  <c r="AK20" i="160" s="1"/>
  <c r="AK18" i="160"/>
  <c r="AO18" i="160"/>
  <c r="AO19" i="160"/>
  <c r="AO20" i="160" s="1"/>
  <c r="AS19" i="160"/>
  <c r="AS20" i="160" s="1"/>
  <c r="AS18" i="160"/>
  <c r="AW19" i="160"/>
  <c r="AW20" i="160" s="1"/>
  <c r="AW18" i="160"/>
  <c r="BD18" i="160"/>
  <c r="BD19" i="160"/>
  <c r="BD20" i="160" s="1"/>
  <c r="BP18" i="160"/>
  <c r="BP19" i="160"/>
  <c r="BP20" i="160" s="1"/>
  <c r="BV18" i="160"/>
  <c r="BV19" i="160"/>
  <c r="BV20" i="160" s="1"/>
  <c r="BX18" i="160"/>
  <c r="BX19" i="160"/>
  <c r="BX20" i="160" s="1"/>
  <c r="CB19" i="160"/>
  <c r="CB20" i="160" s="1"/>
  <c r="CB18" i="160"/>
  <c r="CF19" i="160"/>
  <c r="CF20" i="160" s="1"/>
  <c r="CF18" i="160"/>
  <c r="CJ18" i="160"/>
  <c r="CJ19" i="160"/>
  <c r="CJ20" i="160" s="1"/>
  <c r="CV19" i="160"/>
  <c r="CV20" i="160" s="1"/>
  <c r="CV18" i="160"/>
  <c r="E30" i="160"/>
  <c r="E29" i="160"/>
  <c r="E34" i="160"/>
  <c r="E35" i="160" s="1"/>
  <c r="E48" i="160" s="1"/>
  <c r="E46" i="160"/>
  <c r="O34" i="160"/>
  <c r="O46" i="160"/>
  <c r="O30" i="160"/>
  <c r="U34" i="160"/>
  <c r="U46" i="160"/>
  <c r="U30" i="160"/>
  <c r="AH34" i="160"/>
  <c r="AH30" i="160"/>
  <c r="AH46" i="160"/>
  <c r="AN34" i="160"/>
  <c r="AN46" i="160"/>
  <c r="AN30" i="160"/>
  <c r="BH34" i="160"/>
  <c r="BH30" i="160"/>
  <c r="BT34" i="160"/>
  <c r="BT30" i="160"/>
  <c r="BT46" i="160"/>
  <c r="CB46" i="160"/>
  <c r="CB34" i="160"/>
  <c r="CG34" i="160"/>
  <c r="CG30" i="160"/>
  <c r="CK34" i="160"/>
  <c r="CK30" i="160"/>
  <c r="CK46" i="160"/>
  <c r="G19" i="160"/>
  <c r="G20" i="160" s="1"/>
  <c r="G18" i="160"/>
  <c r="L18" i="160"/>
  <c r="L19" i="160"/>
  <c r="L20" i="160" s="1"/>
  <c r="N18" i="160"/>
  <c r="N19" i="160"/>
  <c r="N20" i="160" s="1"/>
  <c r="Y18" i="160"/>
  <c r="Y19" i="160"/>
  <c r="Y20" i="160" s="1"/>
  <c r="AM19" i="160"/>
  <c r="AM20" i="160" s="1"/>
  <c r="AM18" i="160"/>
  <c r="AQ18" i="160"/>
  <c r="AQ19" i="160"/>
  <c r="AQ20" i="160" s="1"/>
  <c r="AU19" i="160"/>
  <c r="AU20" i="160" s="1"/>
  <c r="AU18" i="160"/>
  <c r="BH18" i="160"/>
  <c r="BH19" i="160"/>
  <c r="BH20" i="160" s="1"/>
  <c r="BL19" i="160"/>
  <c r="BL20" i="160" s="1"/>
  <c r="BL18" i="160"/>
  <c r="BN18" i="160"/>
  <c r="BN19" i="160"/>
  <c r="BN20" i="160" s="1"/>
  <c r="BZ18" i="160"/>
  <c r="BZ19" i="160"/>
  <c r="BZ20" i="160" s="1"/>
  <c r="CH19" i="160"/>
  <c r="CH20" i="160" s="1"/>
  <c r="CH18" i="160"/>
  <c r="CR19" i="160"/>
  <c r="CR20" i="160" s="1"/>
  <c r="CR18" i="160"/>
  <c r="C57" i="160"/>
  <c r="E57" i="160"/>
  <c r="D57" i="160"/>
  <c r="K46" i="160"/>
  <c r="K34" i="160"/>
  <c r="CJ46" i="160"/>
  <c r="CJ34" i="160"/>
  <c r="CJ30" i="160"/>
  <c r="H19" i="160"/>
  <c r="H20" i="160" s="1"/>
  <c r="H18" i="160"/>
  <c r="F57" i="160" s="1"/>
  <c r="R19" i="160"/>
  <c r="R20" i="160" s="1"/>
  <c r="R18" i="160"/>
  <c r="D50" i="160"/>
  <c r="BB34" i="160"/>
  <c r="BB46" i="160"/>
  <c r="CL46" i="160"/>
  <c r="CL34" i="160"/>
  <c r="CR34" i="160"/>
  <c r="CR30" i="160"/>
  <c r="D18" i="160"/>
  <c r="D19" i="160"/>
  <c r="D20" i="160" s="1"/>
  <c r="BK19" i="160"/>
  <c r="BK20" i="160" s="1"/>
  <c r="BK18" i="160"/>
  <c r="F49" i="160"/>
  <c r="F50" i="160"/>
  <c r="D39" i="160"/>
  <c r="D51" i="160" s="1"/>
  <c r="F39" i="160"/>
  <c r="F51" i="160" s="1"/>
  <c r="D49" i="160"/>
  <c r="G39" i="160"/>
  <c r="G51" i="160" s="1"/>
  <c r="C49" i="160"/>
  <c r="C39" i="160"/>
  <c r="E39" i="160"/>
  <c r="E51" i="160" s="1"/>
  <c r="G50" i="160"/>
  <c r="F30" i="158" l="1"/>
  <c r="G18" i="158"/>
  <c r="F27" i="158"/>
  <c r="CY16" i="160"/>
  <c r="H34" i="159"/>
  <c r="I22" i="159"/>
  <c r="H31" i="159"/>
  <c r="G29" i="160"/>
  <c r="H2" i="160"/>
  <c r="X68" i="160"/>
  <c r="D68" i="160"/>
  <c r="O68" i="160"/>
  <c r="BS68" i="160"/>
  <c r="V68" i="160"/>
  <c r="G57" i="160"/>
  <c r="D62" i="160"/>
  <c r="C62" i="160"/>
  <c r="D47" i="160"/>
  <c r="C56" i="160"/>
  <c r="G56" i="160"/>
  <c r="F56" i="160"/>
  <c r="H56" i="160"/>
  <c r="D56" i="160"/>
  <c r="CU56" i="160"/>
  <c r="I56" i="160"/>
  <c r="CV56" i="160"/>
  <c r="Z56" i="160"/>
  <c r="AV56" i="160"/>
  <c r="E56" i="160"/>
  <c r="BR56" i="160"/>
  <c r="CM56" i="160"/>
  <c r="J56" i="160"/>
  <c r="CR56" i="160"/>
  <c r="BG56" i="160"/>
  <c r="P56" i="160"/>
  <c r="L56" i="160"/>
  <c r="AH56" i="160"/>
  <c r="AW56" i="160"/>
  <c r="AA56" i="160"/>
  <c r="AM56" i="160"/>
  <c r="BQ56" i="160"/>
  <c r="X56" i="160"/>
  <c r="BI56" i="160"/>
  <c r="AE56" i="160"/>
  <c r="U56" i="160"/>
  <c r="M56" i="160"/>
  <c r="CT56" i="160"/>
  <c r="W56" i="160"/>
  <c r="CS56" i="160"/>
  <c r="BO56" i="160"/>
  <c r="BJ56" i="160"/>
  <c r="CI56" i="160"/>
  <c r="AZ56" i="160"/>
  <c r="AI56" i="160"/>
  <c r="AD56" i="160"/>
  <c r="BS56" i="160"/>
  <c r="O56" i="160"/>
  <c r="BB56" i="160"/>
  <c r="BP56" i="160"/>
  <c r="CO56" i="160"/>
  <c r="BL56" i="160"/>
  <c r="N56" i="160"/>
  <c r="BN56" i="160"/>
  <c r="BF56" i="160"/>
  <c r="CD56" i="160"/>
  <c r="BV56" i="160"/>
  <c r="CH56" i="160"/>
  <c r="V56" i="160"/>
  <c r="CF56" i="160"/>
  <c r="AR56" i="160"/>
  <c r="AF56" i="160"/>
  <c r="BE56" i="160"/>
  <c r="AN56" i="160"/>
  <c r="BC56" i="160"/>
  <c r="CA56" i="160"/>
  <c r="AC56" i="160"/>
  <c r="Y56" i="160"/>
  <c r="BW56" i="160"/>
  <c r="CC56" i="160"/>
  <c r="BZ56" i="160"/>
  <c r="AU56" i="160"/>
  <c r="BH56" i="160"/>
  <c r="BD56" i="160"/>
  <c r="AO56" i="160"/>
  <c r="BY56" i="160"/>
  <c r="BM56" i="160"/>
  <c r="CK56" i="160"/>
  <c r="CE56" i="160"/>
  <c r="CQ56" i="160"/>
  <c r="AX56" i="160"/>
  <c r="BU56" i="160"/>
  <c r="AJ56" i="160"/>
  <c r="BA56" i="160"/>
  <c r="K56" i="160"/>
  <c r="AG56" i="160"/>
  <c r="AS56" i="160"/>
  <c r="AP56" i="160"/>
  <c r="BX56" i="160"/>
  <c r="CN56" i="160"/>
  <c r="AQ56" i="160"/>
  <c r="CL56" i="160"/>
  <c r="AY56" i="160"/>
  <c r="Q56" i="160"/>
  <c r="CP56" i="160"/>
  <c r="CJ56" i="160"/>
  <c r="S56" i="160"/>
  <c r="AL56" i="160"/>
  <c r="T56" i="160"/>
  <c r="AT56" i="160"/>
  <c r="BT56" i="160"/>
  <c r="R56" i="160"/>
  <c r="CB56" i="160"/>
  <c r="BK56" i="160"/>
  <c r="CG56" i="160"/>
  <c r="AK56" i="160"/>
  <c r="AB56" i="160"/>
  <c r="CC69" i="160"/>
  <c r="BG69" i="160"/>
  <c r="AN69" i="160"/>
  <c r="CB69" i="160"/>
  <c r="U69" i="160"/>
  <c r="AI69" i="160"/>
  <c r="BV69" i="160"/>
  <c r="BI69" i="160"/>
  <c r="BA69" i="160"/>
  <c r="BR69" i="160"/>
  <c r="AX69" i="160"/>
  <c r="BQ69" i="160"/>
  <c r="AE69" i="160"/>
  <c r="N69" i="160"/>
  <c r="CF69" i="160"/>
  <c r="R69" i="160"/>
  <c r="AK69" i="160"/>
  <c r="F69" i="160"/>
  <c r="CG69" i="160"/>
  <c r="BF69" i="160"/>
  <c r="M69" i="160"/>
  <c r="AZ69" i="160"/>
  <c r="V69" i="160"/>
  <c r="BT69" i="160"/>
  <c r="S69" i="160"/>
  <c r="AB69" i="160"/>
  <c r="G69" i="160"/>
  <c r="AO69" i="160"/>
  <c r="BX69" i="160"/>
  <c r="BC69" i="160"/>
  <c r="BS69" i="160"/>
  <c r="Q69" i="160"/>
  <c r="BD69" i="160"/>
  <c r="AD69" i="160"/>
  <c r="AG69" i="160"/>
  <c r="CI69" i="160"/>
  <c r="CA69" i="160"/>
  <c r="X69" i="160"/>
  <c r="AM69" i="160"/>
  <c r="O69" i="160"/>
  <c r="BM69" i="160"/>
  <c r="BB69" i="160"/>
  <c r="W69" i="160"/>
  <c r="K69" i="160"/>
  <c r="AA69" i="160"/>
  <c r="P69" i="160"/>
  <c r="BL69" i="160"/>
  <c r="AH69" i="160"/>
  <c r="BW69" i="160"/>
  <c r="J69" i="160"/>
  <c r="AQ69" i="160"/>
  <c r="BH69" i="160"/>
  <c r="BU69" i="160"/>
  <c r="AT69" i="160"/>
  <c r="AW69" i="160"/>
  <c r="BE69" i="160"/>
  <c r="BP69" i="160"/>
  <c r="AP69" i="160"/>
  <c r="Z69" i="160"/>
  <c r="AF69" i="160"/>
  <c r="AY69" i="160"/>
  <c r="BJ69" i="160"/>
  <c r="AJ69" i="160"/>
  <c r="BZ69" i="160"/>
  <c r="BK69" i="160"/>
  <c r="AS69" i="160"/>
  <c r="BN69" i="160"/>
  <c r="D69" i="160"/>
  <c r="E69" i="160"/>
  <c r="CD69" i="160"/>
  <c r="H69" i="160"/>
  <c r="AC69" i="160"/>
  <c r="AU69" i="160"/>
  <c r="AR69" i="160"/>
  <c r="BY69" i="160"/>
  <c r="CE69" i="160"/>
  <c r="AV69" i="160"/>
  <c r="CH69" i="160"/>
  <c r="S68" i="160"/>
  <c r="BB68" i="160"/>
  <c r="I69" i="160"/>
  <c r="AA68" i="160"/>
  <c r="BK68" i="160"/>
  <c r="T69" i="160"/>
  <c r="L69" i="160"/>
  <c r="Y69" i="160"/>
  <c r="BC68" i="160"/>
  <c r="AL69" i="160"/>
  <c r="BD68" i="160"/>
  <c r="AU68" i="160"/>
  <c r="BO69" i="160"/>
  <c r="I68" i="160"/>
  <c r="AA66" i="160"/>
  <c r="CF66" i="160"/>
  <c r="BX66" i="160"/>
  <c r="AP66" i="160"/>
  <c r="BH66" i="160"/>
  <c r="BB66" i="160"/>
  <c r="AW66" i="160"/>
  <c r="AT66" i="160"/>
  <c r="D66" i="160"/>
  <c r="R66" i="160"/>
  <c r="AU66" i="160"/>
  <c r="W66" i="160"/>
  <c r="O66" i="160"/>
  <c r="BW66" i="160"/>
  <c r="CA66" i="160"/>
  <c r="BU66" i="160"/>
  <c r="S66" i="160"/>
  <c r="AI66" i="160"/>
  <c r="BS66" i="160"/>
  <c r="AK66" i="160"/>
  <c r="BE66" i="160"/>
  <c r="V66" i="160"/>
  <c r="CJ66" i="160"/>
  <c r="H66" i="160"/>
  <c r="BN66" i="160"/>
  <c r="AS66" i="160"/>
  <c r="CK66" i="160"/>
  <c r="N66" i="160"/>
  <c r="AE66" i="160"/>
  <c r="AF66" i="160"/>
  <c r="CD66" i="160"/>
  <c r="BP66" i="160"/>
  <c r="AR66" i="160"/>
  <c r="Y66" i="160"/>
  <c r="BK66" i="160"/>
  <c r="CG66" i="160"/>
  <c r="BR66" i="160"/>
  <c r="BM66" i="160"/>
  <c r="M66" i="160"/>
  <c r="CC66" i="160"/>
  <c r="AB66" i="160"/>
  <c r="K66" i="160"/>
  <c r="AL66" i="160"/>
  <c r="AO66" i="160"/>
  <c r="BV66" i="160"/>
  <c r="E66" i="160"/>
  <c r="F66" i="160"/>
  <c r="G66" i="160"/>
  <c r="BF66" i="160"/>
  <c r="C66" i="160"/>
  <c r="BT66" i="160"/>
  <c r="CH66" i="160"/>
  <c r="CI66" i="160"/>
  <c r="X66" i="160"/>
  <c r="AH66" i="160"/>
  <c r="BL66" i="160"/>
  <c r="AM66" i="160"/>
  <c r="L66" i="160"/>
  <c r="AN66" i="160"/>
  <c r="CE66" i="160"/>
  <c r="BJ66" i="160"/>
  <c r="J66" i="160"/>
  <c r="BZ66" i="160"/>
  <c r="AV66" i="160"/>
  <c r="AX66" i="160"/>
  <c r="I66" i="160"/>
  <c r="T66" i="160"/>
  <c r="AC66" i="160"/>
  <c r="BI66" i="160"/>
  <c r="Z66" i="160"/>
  <c r="CB66" i="160"/>
  <c r="Q66" i="160"/>
  <c r="BA66" i="160"/>
  <c r="BD66" i="160"/>
  <c r="BY66" i="160"/>
  <c r="BO66" i="160"/>
  <c r="AQ66" i="160"/>
  <c r="CL66" i="160"/>
  <c r="AY66" i="160"/>
  <c r="U66" i="160"/>
  <c r="AJ66" i="160"/>
  <c r="AG66" i="160"/>
  <c r="BQ66" i="160"/>
  <c r="BC66" i="160"/>
  <c r="P66" i="160"/>
  <c r="BG66" i="160"/>
  <c r="AZ66" i="160"/>
  <c r="AD66" i="160"/>
  <c r="CG68" i="160"/>
  <c r="U68" i="160"/>
  <c r="AT68" i="160"/>
  <c r="Y68" i="160"/>
  <c r="CI68" i="160"/>
  <c r="P68" i="160"/>
  <c r="AC68" i="160"/>
  <c r="BL68" i="160"/>
  <c r="Q68" i="160"/>
  <c r="L68" i="160"/>
  <c r="CC68" i="160"/>
  <c r="Z68" i="160"/>
  <c r="CD68" i="160"/>
  <c r="AJ68" i="160"/>
  <c r="J68" i="160"/>
  <c r="R68" i="160"/>
  <c r="F68" i="160"/>
  <c r="E68" i="160"/>
  <c r="AF65" i="160"/>
  <c r="AL65" i="160"/>
  <c r="AP65" i="160"/>
  <c r="G65" i="160"/>
  <c r="M65" i="160"/>
  <c r="AT65" i="160"/>
  <c r="BQ65" i="160"/>
  <c r="BV65" i="160"/>
  <c r="AC65" i="160"/>
  <c r="CD65" i="160"/>
  <c r="BY65" i="160"/>
  <c r="CM65" i="160"/>
  <c r="BJ65" i="160"/>
  <c r="AB65" i="160"/>
  <c r="K65" i="160"/>
  <c r="BU65" i="160"/>
  <c r="AY65" i="160"/>
  <c r="AI65" i="160"/>
  <c r="AM65" i="160"/>
  <c r="BH65" i="160"/>
  <c r="AN65" i="160"/>
  <c r="CG65" i="160"/>
  <c r="E65" i="160"/>
  <c r="X65" i="160"/>
  <c r="CF65" i="160"/>
  <c r="BO65" i="160"/>
  <c r="W65" i="160"/>
  <c r="CJ65" i="160"/>
  <c r="T65" i="160"/>
  <c r="AJ65" i="160"/>
  <c r="BX65" i="160"/>
  <c r="BC65" i="160"/>
  <c r="AR65" i="160"/>
  <c r="N65" i="160"/>
  <c r="R65" i="160"/>
  <c r="AE65" i="160"/>
  <c r="AK65" i="160"/>
  <c r="BF65" i="160"/>
  <c r="BD65" i="160"/>
  <c r="CH65" i="160"/>
  <c r="AD65" i="160"/>
  <c r="CB65" i="160"/>
  <c r="CC65" i="160"/>
  <c r="BL65" i="160"/>
  <c r="AX65" i="160"/>
  <c r="V65" i="160"/>
  <c r="CE65" i="160"/>
  <c r="Y65" i="160"/>
  <c r="CL65" i="160"/>
  <c r="C65" i="160"/>
  <c r="AG65" i="160"/>
  <c r="BM65" i="160"/>
  <c r="BK65" i="160"/>
  <c r="BA65" i="160"/>
  <c r="D65" i="160"/>
  <c r="BZ65" i="160"/>
  <c r="AW65" i="160"/>
  <c r="O65" i="160"/>
  <c r="CA65" i="160"/>
  <c r="CK65" i="160"/>
  <c r="BT65" i="160"/>
  <c r="AU65" i="160"/>
  <c r="BE65" i="160"/>
  <c r="AH65" i="160"/>
  <c r="AZ65" i="160"/>
  <c r="CI65" i="160"/>
  <c r="AA65" i="160"/>
  <c r="BI65" i="160"/>
  <c r="AO65" i="160"/>
  <c r="BW65" i="160"/>
  <c r="AV65" i="160"/>
  <c r="U65" i="160"/>
  <c r="I65" i="160"/>
  <c r="H65" i="160"/>
  <c r="BR65" i="160"/>
  <c r="S65" i="160"/>
  <c r="Z65" i="160"/>
  <c r="Q65" i="160"/>
  <c r="P65" i="160"/>
  <c r="L65" i="160"/>
  <c r="AQ65" i="160"/>
  <c r="BG65" i="160"/>
  <c r="J65" i="160"/>
  <c r="F65" i="160"/>
  <c r="BS65" i="160"/>
  <c r="BP65" i="160"/>
  <c r="BB65" i="160"/>
  <c r="AS65" i="160"/>
  <c r="BN65" i="160"/>
  <c r="I59" i="160"/>
  <c r="F59" i="160"/>
  <c r="D58" i="160"/>
  <c r="D59" i="160"/>
  <c r="C59" i="160"/>
  <c r="CI59" i="160"/>
  <c r="CK59" i="160"/>
  <c r="BN59" i="160"/>
  <c r="BP59" i="160"/>
  <c r="F58" i="160"/>
  <c r="O59" i="160"/>
  <c r="BO59" i="160"/>
  <c r="AI59" i="160"/>
  <c r="AG59" i="160"/>
  <c r="Y59" i="160"/>
  <c r="AE59" i="160"/>
  <c r="AJ59" i="160"/>
  <c r="BM57" i="160"/>
  <c r="Z58" i="160"/>
  <c r="BF57" i="160"/>
  <c r="AA57" i="160"/>
  <c r="BV58" i="160"/>
  <c r="AW58" i="160"/>
  <c r="L57" i="160"/>
  <c r="BA58" i="160"/>
  <c r="BU57" i="160"/>
  <c r="CH59" i="160"/>
  <c r="CE59" i="160"/>
  <c r="BT57" i="160"/>
  <c r="CA58" i="160"/>
  <c r="BE57" i="160"/>
  <c r="AT57" i="160"/>
  <c r="AJ58" i="160"/>
  <c r="AO57" i="160"/>
  <c r="U58" i="160"/>
  <c r="CN58" i="160"/>
  <c r="AP59" i="160"/>
  <c r="BK57" i="160"/>
  <c r="AU58" i="160"/>
  <c r="Y57" i="160"/>
  <c r="BO57" i="160"/>
  <c r="AE58" i="160"/>
  <c r="AO58" i="160"/>
  <c r="BV57" i="160"/>
  <c r="CH58" i="160"/>
  <c r="CE57" i="160"/>
  <c r="AF57" i="160"/>
  <c r="BL58" i="160"/>
  <c r="CD57" i="160"/>
  <c r="CP58" i="160"/>
  <c r="BS57" i="160"/>
  <c r="AX57" i="160"/>
  <c r="BQ58" i="160"/>
  <c r="N59" i="160"/>
  <c r="BQ59" i="160"/>
  <c r="BW59" i="160"/>
  <c r="AO59" i="160"/>
  <c r="CT57" i="160"/>
  <c r="AS57" i="160"/>
  <c r="AQ58" i="160"/>
  <c r="K58" i="160"/>
  <c r="BC58" i="160"/>
  <c r="BY58" i="160"/>
  <c r="CC57" i="160"/>
  <c r="AD59" i="160"/>
  <c r="CN59" i="160"/>
  <c r="BM58" i="160"/>
  <c r="BE58" i="160"/>
  <c r="P58" i="160"/>
  <c r="BL59" i="160"/>
  <c r="BJ59" i="160"/>
  <c r="T59" i="160"/>
  <c r="W59" i="160"/>
  <c r="X59" i="160"/>
  <c r="M57" i="160"/>
  <c r="Q57" i="160"/>
  <c r="BB59" i="160"/>
  <c r="AR59" i="160"/>
  <c r="CS59" i="160"/>
  <c r="E59" i="160"/>
  <c r="K59" i="160"/>
  <c r="CB59" i="160"/>
  <c r="CM59" i="160"/>
  <c r="J59" i="160"/>
  <c r="BQ57" i="160"/>
  <c r="CO57" i="160"/>
  <c r="AF58" i="160"/>
  <c r="R57" i="160"/>
  <c r="BJ58" i="160"/>
  <c r="N57" i="160"/>
  <c r="AR58" i="160"/>
  <c r="AS58" i="160"/>
  <c r="AG57" i="160"/>
  <c r="CP57" i="160"/>
  <c r="AM58" i="160"/>
  <c r="T57" i="160"/>
  <c r="BI58" i="160"/>
  <c r="CM57" i="160"/>
  <c r="CK58" i="160"/>
  <c r="V57" i="160"/>
  <c r="AA59" i="160"/>
  <c r="AV59" i="160"/>
  <c r="AJ57" i="160"/>
  <c r="BG57" i="160"/>
  <c r="BL57" i="160"/>
  <c r="CJ57" i="160"/>
  <c r="CM58" i="160"/>
  <c r="BB57" i="160"/>
  <c r="AZ58" i="160"/>
  <c r="BC59" i="160"/>
  <c r="CD59" i="160"/>
  <c r="AE57" i="160"/>
  <c r="O58" i="160"/>
  <c r="CL57" i="160"/>
  <c r="BJ57" i="160"/>
  <c r="AD57" i="160"/>
  <c r="CF58" i="160"/>
  <c r="BB58" i="160"/>
  <c r="CQ58" i="160"/>
  <c r="BR58" i="160"/>
  <c r="BM59" i="160"/>
  <c r="AW59" i="160"/>
  <c r="CL59" i="160"/>
  <c r="AP57" i="160"/>
  <c r="AH58" i="160"/>
  <c r="BO58" i="160"/>
  <c r="BS59" i="160"/>
  <c r="BI59" i="160"/>
  <c r="BD59" i="160"/>
  <c r="AY59" i="160"/>
  <c r="AZ57" i="160"/>
  <c r="BX58" i="160"/>
  <c r="BH59" i="160"/>
  <c r="Z59" i="160"/>
  <c r="P59" i="160"/>
  <c r="CG58" i="160"/>
  <c r="T58" i="160"/>
  <c r="L58" i="160"/>
  <c r="AK58" i="160"/>
  <c r="BP58" i="160"/>
  <c r="M59" i="160"/>
  <c r="AT59" i="160"/>
  <c r="CO59" i="160"/>
  <c r="BE59" i="160"/>
  <c r="BA59" i="160"/>
  <c r="H59" i="160"/>
  <c r="AS59" i="160"/>
  <c r="CF59" i="160"/>
  <c r="BU59" i="160"/>
  <c r="AQ57" i="160"/>
  <c r="BA57" i="160"/>
  <c r="BX59" i="160"/>
  <c r="S57" i="160"/>
  <c r="CN57" i="160"/>
  <c r="AD58" i="160"/>
  <c r="W58" i="160"/>
  <c r="BZ58" i="160"/>
  <c r="AC57" i="160"/>
  <c r="AI57" i="160"/>
  <c r="AM59" i="160"/>
  <c r="BW57" i="160"/>
  <c r="R58" i="160"/>
  <c r="BD58" i="160"/>
  <c r="BR57" i="160"/>
  <c r="V59" i="160"/>
  <c r="AV57" i="160"/>
  <c r="AL59" i="160"/>
  <c r="CJ59" i="160"/>
  <c r="BK58" i="160"/>
  <c r="BD57" i="160"/>
  <c r="AL58" i="160"/>
  <c r="CS58" i="160"/>
  <c r="AG58" i="160"/>
  <c r="CG57" i="160"/>
  <c r="AU59" i="160"/>
  <c r="BV59" i="160"/>
  <c r="CO58" i="160"/>
  <c r="AL57" i="160"/>
  <c r="BP57" i="160"/>
  <c r="Z57" i="160"/>
  <c r="BU58" i="160"/>
  <c r="CE58" i="160"/>
  <c r="CQ59" i="160"/>
  <c r="AC58" i="160"/>
  <c r="AB57" i="160"/>
  <c r="BG58" i="160"/>
  <c r="K57" i="160"/>
  <c r="AX59" i="160"/>
  <c r="BX57" i="160"/>
  <c r="CT58" i="160"/>
  <c r="AH57" i="160"/>
  <c r="BS58" i="160"/>
  <c r="AM57" i="160"/>
  <c r="AN58" i="160"/>
  <c r="BZ59" i="160"/>
  <c r="AN57" i="160"/>
  <c r="AX58" i="160"/>
  <c r="P57" i="160"/>
  <c r="BF58" i="160"/>
  <c r="N58" i="160"/>
  <c r="S58" i="160"/>
  <c r="AI58" i="160"/>
  <c r="M58" i="160"/>
  <c r="CH57" i="160"/>
  <c r="BK59" i="160"/>
  <c r="G58" i="160"/>
  <c r="AY57" i="160"/>
  <c r="CK57" i="160"/>
  <c r="AA58" i="160"/>
  <c r="CI58" i="160"/>
  <c r="L59" i="160"/>
  <c r="CQ57" i="160"/>
  <c r="BI57" i="160"/>
  <c r="AU57" i="160"/>
  <c r="CR57" i="160"/>
  <c r="AF59" i="160"/>
  <c r="CL58" i="160"/>
  <c r="BH57" i="160"/>
  <c r="AB58" i="160"/>
  <c r="AV58" i="160"/>
  <c r="BY59" i="160"/>
  <c r="BC57" i="160"/>
  <c r="I58" i="160"/>
  <c r="I57" i="160"/>
  <c r="BH58" i="160"/>
  <c r="CB58" i="160"/>
  <c r="AZ59" i="160"/>
  <c r="AQ59" i="160"/>
  <c r="CC59" i="160"/>
  <c r="BY57" i="160"/>
  <c r="O57" i="160"/>
  <c r="CA57" i="160"/>
  <c r="U59" i="160"/>
  <c r="CJ58" i="160"/>
  <c r="AR57" i="160"/>
  <c r="AB59" i="160"/>
  <c r="CG59" i="160"/>
  <c r="Q58" i="160"/>
  <c r="CS57" i="160"/>
  <c r="CA59" i="160"/>
  <c r="BG59" i="160"/>
  <c r="BT58" i="160"/>
  <c r="V58" i="160"/>
  <c r="J58" i="160"/>
  <c r="CI57" i="160"/>
  <c r="BZ57" i="160"/>
  <c r="AP58" i="160"/>
  <c r="Q59" i="160"/>
  <c r="CR59" i="160"/>
  <c r="AC59" i="160"/>
  <c r="W57" i="160"/>
  <c r="AK57" i="160"/>
  <c r="X58" i="160"/>
  <c r="R59" i="160"/>
  <c r="CB57" i="160"/>
  <c r="AW57" i="160"/>
  <c r="X57" i="160"/>
  <c r="AT58" i="160"/>
  <c r="AN59" i="160"/>
  <c r="H58" i="160"/>
  <c r="BW58" i="160"/>
  <c r="BN58" i="160"/>
  <c r="E58" i="160"/>
  <c r="AK59" i="160"/>
  <c r="CF57" i="160"/>
  <c r="BN57" i="160"/>
  <c r="J57" i="160"/>
  <c r="CC58" i="160"/>
  <c r="CP59" i="160"/>
  <c r="U57" i="160"/>
  <c r="BT59" i="160"/>
  <c r="CD58" i="160"/>
  <c r="AY58" i="160"/>
  <c r="BF59" i="160"/>
  <c r="AH59" i="160"/>
  <c r="BR59" i="160"/>
  <c r="CR58" i="160"/>
  <c r="S59" i="160"/>
  <c r="Y58" i="160"/>
  <c r="G59" i="160"/>
  <c r="AO68" i="160"/>
  <c r="H57" i="160"/>
  <c r="K68" i="160"/>
  <c r="AR68" i="160"/>
  <c r="W68" i="160"/>
  <c r="BU68" i="160"/>
  <c r="AD68" i="160"/>
  <c r="BQ68" i="160"/>
  <c r="AF68" i="160"/>
  <c r="T68" i="160"/>
  <c r="AN68" i="160"/>
  <c r="BY68" i="160"/>
  <c r="AV68" i="160"/>
  <c r="BW68" i="160"/>
  <c r="N68" i="160"/>
  <c r="BF68" i="160"/>
  <c r="H68" i="160"/>
  <c r="AY68" i="160"/>
  <c r="AK68" i="160"/>
  <c r="C61" i="160"/>
  <c r="D61" i="160"/>
  <c r="E61" i="160"/>
  <c r="G61" i="160"/>
  <c r="AS61" i="160"/>
  <c r="BR61" i="160"/>
  <c r="Y61" i="160"/>
  <c r="BJ61" i="160"/>
  <c r="BI61" i="160"/>
  <c r="CF61" i="160"/>
  <c r="AX61" i="160"/>
  <c r="AZ61" i="160"/>
  <c r="BZ61" i="160"/>
  <c r="BM61" i="160"/>
  <c r="CE61" i="160"/>
  <c r="BC61" i="160"/>
  <c r="AT61" i="160"/>
  <c r="BT61" i="160"/>
  <c r="CM61" i="160"/>
  <c r="AH61" i="160"/>
  <c r="K61" i="160"/>
  <c r="Q61" i="160"/>
  <c r="CN61" i="160"/>
  <c r="J61" i="160"/>
  <c r="BA61" i="160"/>
  <c r="T61" i="160"/>
  <c r="O61" i="160"/>
  <c r="CP61" i="160"/>
  <c r="BN61" i="160"/>
  <c r="CL61" i="160"/>
  <c r="AI61" i="160"/>
  <c r="CK61" i="160"/>
  <c r="BS61" i="160"/>
  <c r="BY61" i="160"/>
  <c r="S61" i="160"/>
  <c r="AK61" i="160"/>
  <c r="L61" i="160"/>
  <c r="BH61" i="160"/>
  <c r="AM61" i="160"/>
  <c r="CI61" i="160"/>
  <c r="N61" i="160"/>
  <c r="CA61" i="160"/>
  <c r="AL61" i="160"/>
  <c r="CH61" i="160"/>
  <c r="AV61" i="160"/>
  <c r="AW61" i="160"/>
  <c r="BF61" i="160"/>
  <c r="R61" i="160"/>
  <c r="P61" i="160"/>
  <c r="BV61" i="160"/>
  <c r="F61" i="160"/>
  <c r="BX61" i="160"/>
  <c r="BD61" i="160"/>
  <c r="X61" i="160"/>
  <c r="AN61" i="160"/>
  <c r="CD61" i="160"/>
  <c r="BL61" i="160"/>
  <c r="AP61" i="160"/>
  <c r="BB61" i="160"/>
  <c r="AD61" i="160"/>
  <c r="AB61" i="160"/>
  <c r="BE61" i="160"/>
  <c r="CG61" i="160"/>
  <c r="CQ61" i="160"/>
  <c r="AG61" i="160"/>
  <c r="AF61" i="160"/>
  <c r="CO61" i="160"/>
  <c r="AY61" i="160"/>
  <c r="V61" i="160"/>
  <c r="CJ61" i="160"/>
  <c r="CC61" i="160"/>
  <c r="BU61" i="160"/>
  <c r="BG61" i="160"/>
  <c r="AA61" i="160"/>
  <c r="AU61" i="160"/>
  <c r="BK61" i="160"/>
  <c r="AE61" i="160"/>
  <c r="H61" i="160"/>
  <c r="AR61" i="160"/>
  <c r="M61" i="160"/>
  <c r="AJ61" i="160"/>
  <c r="BP61" i="160"/>
  <c r="AO61" i="160"/>
  <c r="I61" i="160"/>
  <c r="AC61" i="160"/>
  <c r="Z61" i="160"/>
  <c r="AQ61" i="160"/>
  <c r="U61" i="160"/>
  <c r="CB61" i="160"/>
  <c r="W61" i="160"/>
  <c r="BO61" i="160"/>
  <c r="BW61" i="160"/>
  <c r="BQ61" i="160"/>
  <c r="AH68" i="160"/>
  <c r="AC60" i="160"/>
  <c r="AQ60" i="160"/>
  <c r="AV60" i="160"/>
  <c r="CD60" i="160"/>
  <c r="Y60" i="160"/>
  <c r="BY60" i="160"/>
  <c r="D60" i="160"/>
  <c r="G60" i="160"/>
  <c r="H60" i="160"/>
  <c r="AP60" i="160"/>
  <c r="BF60" i="160"/>
  <c r="CP60" i="160"/>
  <c r="E60" i="160"/>
  <c r="I60" i="160"/>
  <c r="CC60" i="160"/>
  <c r="CH60" i="160"/>
  <c r="CN60" i="160"/>
  <c r="M60" i="160"/>
  <c r="CO60" i="160"/>
  <c r="BE60" i="160"/>
  <c r="CI60" i="160"/>
  <c r="X60" i="160"/>
  <c r="AR60" i="160"/>
  <c r="AK60" i="160"/>
  <c r="AD60" i="160"/>
  <c r="AY60" i="160"/>
  <c r="U60" i="160"/>
  <c r="CF60" i="160"/>
  <c r="CR60" i="160"/>
  <c r="BX60" i="160"/>
  <c r="AZ60" i="160"/>
  <c r="BJ60" i="160"/>
  <c r="AS60" i="160"/>
  <c r="F60" i="160"/>
  <c r="R60" i="160"/>
  <c r="AB60" i="160"/>
  <c r="BZ60" i="160"/>
  <c r="AW60" i="160"/>
  <c r="AA60" i="160"/>
  <c r="BU60" i="160"/>
  <c r="CJ60" i="160"/>
  <c r="P60" i="160"/>
  <c r="BS60" i="160"/>
  <c r="BN60" i="160"/>
  <c r="CB60" i="160"/>
  <c r="AX60" i="160"/>
  <c r="AT60" i="160"/>
  <c r="CE60" i="160"/>
  <c r="CQ60" i="160"/>
  <c r="K60" i="160"/>
  <c r="CK60" i="160"/>
  <c r="W60" i="160"/>
  <c r="BC60" i="160"/>
  <c r="BK60" i="160"/>
  <c r="AH60" i="160"/>
  <c r="CL60" i="160"/>
  <c r="BG60" i="160"/>
  <c r="AN60" i="160"/>
  <c r="V60" i="160"/>
  <c r="CG60" i="160"/>
  <c r="J60" i="160"/>
  <c r="BD60" i="160"/>
  <c r="BL60" i="160"/>
  <c r="CM60" i="160"/>
  <c r="AM60" i="160"/>
  <c r="Q60" i="160"/>
  <c r="T60" i="160"/>
  <c r="C60" i="160"/>
  <c r="AL60" i="160"/>
  <c r="AI60" i="160"/>
  <c r="BI60" i="160"/>
  <c r="BW60" i="160"/>
  <c r="AJ60" i="160"/>
  <c r="AO60" i="160"/>
  <c r="AU60" i="160"/>
  <c r="L60" i="160"/>
  <c r="BO60" i="160"/>
  <c r="AE60" i="160"/>
  <c r="AG60" i="160"/>
  <c r="BB60" i="160"/>
  <c r="BV60" i="160"/>
  <c r="BA60" i="160"/>
  <c r="AF60" i="160"/>
  <c r="Z60" i="160"/>
  <c r="N60" i="160"/>
  <c r="BR60" i="160"/>
  <c r="BH60" i="160"/>
  <c r="O60" i="160"/>
  <c r="CA60" i="160"/>
  <c r="S60" i="160"/>
  <c r="BM60" i="160"/>
  <c r="BT60" i="160"/>
  <c r="BQ60" i="160"/>
  <c r="BP60" i="160"/>
  <c r="CU57" i="160"/>
  <c r="CE68" i="160"/>
  <c r="C64" i="160"/>
  <c r="G62" i="160"/>
  <c r="F62" i="160"/>
  <c r="E64" i="160"/>
  <c r="L64" i="160"/>
  <c r="BJ64" i="160"/>
  <c r="G64" i="160"/>
  <c r="N64" i="160"/>
  <c r="BP64" i="160"/>
  <c r="H64" i="160"/>
  <c r="CK64" i="160"/>
  <c r="BD64" i="160"/>
  <c r="AJ64" i="160"/>
  <c r="Q64" i="160"/>
  <c r="AI64" i="160"/>
  <c r="AU64" i="160"/>
  <c r="CB64" i="160"/>
  <c r="AE64" i="160"/>
  <c r="BG64" i="160"/>
  <c r="AB64" i="160"/>
  <c r="BQ64" i="160"/>
  <c r="J64" i="160"/>
  <c r="BM64" i="160"/>
  <c r="BO64" i="160"/>
  <c r="AD64" i="160"/>
  <c r="D63" i="160"/>
  <c r="BX63" i="160"/>
  <c r="BU63" i="160"/>
  <c r="AY63" i="160"/>
  <c r="AL62" i="160"/>
  <c r="CC63" i="160"/>
  <c r="AM64" i="160"/>
  <c r="T64" i="160"/>
  <c r="BH64" i="160"/>
  <c r="AA64" i="160"/>
  <c r="CD64" i="160"/>
  <c r="AQ64" i="160"/>
  <c r="BZ64" i="160"/>
  <c r="W64" i="160"/>
  <c r="AG64" i="160"/>
  <c r="U64" i="160"/>
  <c r="CJ64" i="160"/>
  <c r="AX64" i="160"/>
  <c r="CC64" i="160"/>
  <c r="AK64" i="160"/>
  <c r="AW64" i="160"/>
  <c r="BX64" i="160"/>
  <c r="R64" i="160"/>
  <c r="Z64" i="160"/>
  <c r="CH62" i="160"/>
  <c r="AC62" i="160"/>
  <c r="S63" i="160"/>
  <c r="D64" i="160"/>
  <c r="X64" i="160"/>
  <c r="BN64" i="160"/>
  <c r="AF64" i="160"/>
  <c r="S64" i="160"/>
  <c r="CI64" i="160"/>
  <c r="AT64" i="160"/>
  <c r="K64" i="160"/>
  <c r="BF64" i="160"/>
  <c r="AR64" i="160"/>
  <c r="BI64" i="160"/>
  <c r="P64" i="160"/>
  <c r="BK64" i="160"/>
  <c r="CL64" i="160"/>
  <c r="CH64" i="160"/>
  <c r="AV64" i="160"/>
  <c r="CN64" i="160"/>
  <c r="G63" i="160"/>
  <c r="AR63" i="160"/>
  <c r="BL63" i="160"/>
  <c r="CJ63" i="160"/>
  <c r="F63" i="160"/>
  <c r="Z62" i="160"/>
  <c r="O62" i="160"/>
  <c r="BQ63" i="160"/>
  <c r="BT63" i="160"/>
  <c r="BC62" i="160"/>
  <c r="BU62" i="160"/>
  <c r="AY62" i="160"/>
  <c r="BQ62" i="160"/>
  <c r="CA62" i="160"/>
  <c r="AB62" i="160"/>
  <c r="CL62" i="160"/>
  <c r="AV62" i="160"/>
  <c r="CD63" i="160"/>
  <c r="AQ63" i="160"/>
  <c r="AI63" i="160"/>
  <c r="BY62" i="160"/>
  <c r="BH62" i="160"/>
  <c r="N62" i="160"/>
  <c r="AU63" i="160"/>
  <c r="BT62" i="160"/>
  <c r="CM63" i="160"/>
  <c r="AT63" i="160"/>
  <c r="AR62" i="160"/>
  <c r="BD63" i="160"/>
  <c r="AP62" i="160"/>
  <c r="X63" i="160"/>
  <c r="BE62" i="160"/>
  <c r="BG63" i="160"/>
  <c r="AX63" i="160"/>
  <c r="V63" i="160"/>
  <c r="AF63" i="160"/>
  <c r="CM62" i="160"/>
  <c r="P62" i="160"/>
  <c r="AH62" i="160"/>
  <c r="CF63" i="160"/>
  <c r="AO62" i="160"/>
  <c r="Y63" i="160"/>
  <c r="BW62" i="160"/>
  <c r="H62" i="160"/>
  <c r="CF64" i="160"/>
  <c r="I64" i="160"/>
  <c r="BA64" i="160"/>
  <c r="BB64" i="160"/>
  <c r="AP64" i="160"/>
  <c r="CA64" i="160"/>
  <c r="CE64" i="160"/>
  <c r="M64" i="160"/>
  <c r="CC62" i="160"/>
  <c r="CN62" i="160"/>
  <c r="CL63" i="160"/>
  <c r="BZ62" i="160"/>
  <c r="BR62" i="160"/>
  <c r="BH63" i="160"/>
  <c r="CJ62" i="160"/>
  <c r="BM63" i="160"/>
  <c r="AG62" i="160"/>
  <c r="AM63" i="160"/>
  <c r="I63" i="160"/>
  <c r="R62" i="160"/>
  <c r="BA63" i="160"/>
  <c r="BK63" i="160"/>
  <c r="BA62" i="160"/>
  <c r="BJ63" i="160"/>
  <c r="Q63" i="160"/>
  <c r="CB63" i="160"/>
  <c r="BN63" i="160"/>
  <c r="CP62" i="160"/>
  <c r="J62" i="160"/>
  <c r="J63" i="160"/>
  <c r="H63" i="160"/>
  <c r="BW63" i="160"/>
  <c r="AV63" i="160"/>
  <c r="BC63" i="160"/>
  <c r="AZ62" i="160"/>
  <c r="AW63" i="160"/>
  <c r="S62" i="160"/>
  <c r="BP63" i="160"/>
  <c r="BF62" i="160"/>
  <c r="CI63" i="160"/>
  <c r="BF63" i="160"/>
  <c r="L62" i="160"/>
  <c r="AS63" i="160"/>
  <c r="Q62" i="160"/>
  <c r="BN62" i="160"/>
  <c r="CO62" i="160"/>
  <c r="BY63" i="160"/>
  <c r="BS62" i="160"/>
  <c r="AM62" i="160"/>
  <c r="AS62" i="160"/>
  <c r="BB62" i="160"/>
  <c r="Y62" i="160"/>
  <c r="CO63" i="160"/>
  <c r="AC64" i="160"/>
  <c r="AH64" i="160"/>
  <c r="BT64" i="160"/>
  <c r="AY64" i="160"/>
  <c r="BW64" i="160"/>
  <c r="V64" i="160"/>
  <c r="O64" i="160"/>
  <c r="BM62" i="160"/>
  <c r="K62" i="160"/>
  <c r="CE62" i="160"/>
  <c r="T63" i="160"/>
  <c r="BL62" i="160"/>
  <c r="AH63" i="160"/>
  <c r="BV63" i="160"/>
  <c r="AE62" i="160"/>
  <c r="AL63" i="160"/>
  <c r="AP63" i="160"/>
  <c r="M63" i="160"/>
  <c r="BV62" i="160"/>
  <c r="AC63" i="160"/>
  <c r="U62" i="160"/>
  <c r="U63" i="160"/>
  <c r="CG63" i="160"/>
  <c r="E62" i="160"/>
  <c r="AZ64" i="160"/>
  <c r="BS64" i="160"/>
  <c r="BO63" i="160"/>
  <c r="BS63" i="160"/>
  <c r="BB63" i="160"/>
  <c r="CD62" i="160"/>
  <c r="AF62" i="160"/>
  <c r="AA63" i="160"/>
  <c r="AX62" i="160"/>
  <c r="CI62" i="160"/>
  <c r="AK62" i="160"/>
  <c r="AN62" i="160"/>
  <c r="BL64" i="160"/>
  <c r="AO64" i="160"/>
  <c r="BU64" i="160"/>
  <c r="CG64" i="160"/>
  <c r="CH63" i="160"/>
  <c r="AZ63" i="160"/>
  <c r="BI63" i="160"/>
  <c r="T62" i="160"/>
  <c r="AK63" i="160"/>
  <c r="V62" i="160"/>
  <c r="AJ62" i="160"/>
  <c r="BD62" i="160"/>
  <c r="BX62" i="160"/>
  <c r="CB62" i="160"/>
  <c r="BC64" i="160"/>
  <c r="Y64" i="160"/>
  <c r="AN64" i="160"/>
  <c r="E63" i="160"/>
  <c r="AA62" i="160"/>
  <c r="AT62" i="160"/>
  <c r="BR63" i="160"/>
  <c r="M62" i="160"/>
  <c r="CA63" i="160"/>
  <c r="P63" i="160"/>
  <c r="K63" i="160"/>
  <c r="AW62" i="160"/>
  <c r="BI62" i="160"/>
  <c r="X62" i="160"/>
  <c r="AO63" i="160"/>
  <c r="AI62" i="160"/>
  <c r="AB63" i="160"/>
  <c r="CN63" i="160"/>
  <c r="I62" i="160"/>
  <c r="BK62" i="160"/>
  <c r="BE63" i="160"/>
  <c r="BO62" i="160"/>
  <c r="AE63" i="160"/>
  <c r="R63" i="160"/>
  <c r="Z63" i="160"/>
  <c r="BZ63" i="160"/>
  <c r="BP62" i="160"/>
  <c r="AL64" i="160"/>
  <c r="AS64" i="160"/>
  <c r="CM64" i="160"/>
  <c r="W62" i="160"/>
  <c r="BJ62" i="160"/>
  <c r="AU62" i="160"/>
  <c r="W63" i="160"/>
  <c r="CF62" i="160"/>
  <c r="F64" i="160"/>
  <c r="L63" i="160"/>
  <c r="CE63" i="160"/>
  <c r="AJ63" i="160"/>
  <c r="AD62" i="160"/>
  <c r="AN63" i="160"/>
  <c r="AQ62" i="160"/>
  <c r="BR64" i="160"/>
  <c r="BV64" i="160"/>
  <c r="BY64" i="160"/>
  <c r="AG63" i="160"/>
  <c r="O63" i="160"/>
  <c r="CK63" i="160"/>
  <c r="AD63" i="160"/>
  <c r="CG62" i="160"/>
  <c r="BG62" i="160"/>
  <c r="BE64" i="160"/>
  <c r="CK62" i="160"/>
  <c r="N63" i="160"/>
  <c r="BZ68" i="160"/>
  <c r="G68" i="160"/>
  <c r="CJ68" i="160"/>
  <c r="AQ68" i="160"/>
  <c r="AX68" i="160"/>
  <c r="AM68" i="160"/>
  <c r="AE68" i="160"/>
  <c r="AG68" i="160"/>
  <c r="BN68" i="160"/>
  <c r="CH68" i="160"/>
  <c r="BG68" i="160"/>
  <c r="CB68" i="160"/>
  <c r="AI68" i="160"/>
  <c r="BH68" i="160"/>
  <c r="M68" i="160"/>
  <c r="AZ68" i="160"/>
  <c r="BM68" i="160"/>
  <c r="BT68" i="160"/>
  <c r="BR68" i="160"/>
  <c r="C67" i="160"/>
  <c r="AH67" i="160"/>
  <c r="BL67" i="160"/>
  <c r="CG67" i="160"/>
  <c r="AF67" i="160"/>
  <c r="AG67" i="160"/>
  <c r="BH67" i="160"/>
  <c r="H67" i="160"/>
  <c r="CE67" i="160"/>
  <c r="AU67" i="160"/>
  <c r="BE67" i="160"/>
  <c r="CF67" i="160"/>
  <c r="CC67" i="160"/>
  <c r="BQ67" i="160"/>
  <c r="BJ67" i="160"/>
  <c r="BX67" i="160"/>
  <c r="CI67" i="160"/>
  <c r="Q67" i="160"/>
  <c r="AA67" i="160"/>
  <c r="CD67" i="160"/>
  <c r="BZ67" i="160"/>
  <c r="R67" i="160"/>
  <c r="AC67" i="160"/>
  <c r="G67" i="160"/>
  <c r="AK67" i="160"/>
  <c r="BI67" i="160"/>
  <c r="BN67" i="160"/>
  <c r="BF67" i="160"/>
  <c r="BM67" i="160"/>
  <c r="AV67" i="160"/>
  <c r="I67" i="160"/>
  <c r="AD67" i="160"/>
  <c r="BC67" i="160"/>
  <c r="AO67" i="160"/>
  <c r="BT67" i="160"/>
  <c r="AN67" i="160"/>
  <c r="T67" i="160"/>
  <c r="BD67" i="160"/>
  <c r="AX67" i="160"/>
  <c r="AB67" i="160"/>
  <c r="BA67" i="160"/>
  <c r="AS67" i="160"/>
  <c r="BP67" i="160"/>
  <c r="BO67" i="160"/>
  <c r="CA67" i="160"/>
  <c r="AW67" i="160"/>
  <c r="AR67" i="160"/>
  <c r="M67" i="160"/>
  <c r="S67" i="160"/>
  <c r="BR67" i="160"/>
  <c r="BB67" i="160"/>
  <c r="BS67" i="160"/>
  <c r="AZ67" i="160"/>
  <c r="AL67" i="160"/>
  <c r="O67" i="160"/>
  <c r="CH67" i="160"/>
  <c r="BV67" i="160"/>
  <c r="CK67" i="160"/>
  <c r="BY67" i="160"/>
  <c r="BG67" i="160"/>
  <c r="AJ67" i="160"/>
  <c r="W67" i="160"/>
  <c r="CB67" i="160"/>
  <c r="Z67" i="160"/>
  <c r="F67" i="160"/>
  <c r="J67" i="160"/>
  <c r="BK67" i="160"/>
  <c r="AE67" i="160"/>
  <c r="L67" i="160"/>
  <c r="D67" i="160"/>
  <c r="AT67" i="160"/>
  <c r="P67" i="160"/>
  <c r="CJ67" i="160"/>
  <c r="V67" i="160"/>
  <c r="Y67" i="160"/>
  <c r="U67" i="160"/>
  <c r="AM67" i="160"/>
  <c r="N67" i="160"/>
  <c r="E67" i="160"/>
  <c r="BU67" i="160"/>
  <c r="AQ67" i="160"/>
  <c r="AY67" i="160"/>
  <c r="AI67" i="160"/>
  <c r="K67" i="160"/>
  <c r="BW67" i="160"/>
  <c r="X67" i="160"/>
  <c r="AP67" i="160"/>
  <c r="CF68" i="160"/>
  <c r="BI68" i="160"/>
  <c r="AP68" i="160"/>
  <c r="AS68" i="160"/>
  <c r="BP68" i="160"/>
  <c r="BJ68" i="160"/>
  <c r="CA68" i="160"/>
  <c r="AW68" i="160"/>
  <c r="BA68" i="160"/>
  <c r="BV68" i="160"/>
  <c r="BE68" i="160"/>
  <c r="AL68" i="160"/>
  <c r="BX68" i="160"/>
  <c r="BO68" i="160"/>
  <c r="AB68" i="160"/>
  <c r="D55" i="160"/>
  <c r="CW55" i="160"/>
  <c r="E55" i="160"/>
  <c r="H55" i="160"/>
  <c r="CU55" i="160"/>
  <c r="C55" i="160"/>
  <c r="I55" i="160"/>
  <c r="Y55" i="160"/>
  <c r="J55" i="160"/>
  <c r="F55" i="160"/>
  <c r="CV55" i="160"/>
  <c r="AG55" i="160"/>
  <c r="CH55" i="160"/>
  <c r="BX55" i="160"/>
  <c r="CP55" i="160"/>
  <c r="CJ55" i="160"/>
  <c r="AT55" i="160"/>
  <c r="CS55" i="160"/>
  <c r="CO55" i="160"/>
  <c r="BW55" i="160"/>
  <c r="AH55" i="160"/>
  <c r="BQ55" i="160"/>
  <c r="W55" i="160"/>
  <c r="BY55" i="160"/>
  <c r="AI55" i="160"/>
  <c r="AK55" i="160"/>
  <c r="AW55" i="160"/>
  <c r="BR55" i="160"/>
  <c r="BT55" i="160"/>
  <c r="O55" i="160"/>
  <c r="BB55" i="160"/>
  <c r="BL55" i="160"/>
  <c r="AD55" i="160"/>
  <c r="AQ55" i="160"/>
  <c r="S55" i="160"/>
  <c r="T55" i="160"/>
  <c r="BC55" i="160"/>
  <c r="AB55" i="160"/>
  <c r="CI55" i="160"/>
  <c r="AS55" i="160"/>
  <c r="CK55" i="160"/>
  <c r="Z55" i="160"/>
  <c r="BV55" i="160"/>
  <c r="BG55" i="160"/>
  <c r="BP55" i="160"/>
  <c r="N55" i="160"/>
  <c r="BS55" i="160"/>
  <c r="AP55" i="160"/>
  <c r="M55" i="160"/>
  <c r="BN55" i="160"/>
  <c r="CQ55" i="160"/>
  <c r="BH55" i="160"/>
  <c r="BD55" i="160"/>
  <c r="BO55" i="160"/>
  <c r="AC55" i="160"/>
  <c r="CG55" i="160"/>
  <c r="BI55" i="160"/>
  <c r="BE55" i="160"/>
  <c r="CC55" i="160"/>
  <c r="L55" i="160"/>
  <c r="CL55" i="160"/>
  <c r="AN55" i="160"/>
  <c r="AY55" i="160"/>
  <c r="X55" i="160"/>
  <c r="CN55" i="160"/>
  <c r="CM55" i="160"/>
  <c r="AZ55" i="160"/>
  <c r="BK55" i="160"/>
  <c r="CD55" i="160"/>
  <c r="CR55" i="160"/>
  <c r="AA55" i="160"/>
  <c r="Q55" i="160"/>
  <c r="AX55" i="160"/>
  <c r="U55" i="160"/>
  <c r="AO55" i="160"/>
  <c r="BM55" i="160"/>
  <c r="BF55" i="160"/>
  <c r="G55" i="160"/>
  <c r="CT55" i="160"/>
  <c r="CF55" i="160"/>
  <c r="AU55" i="160"/>
  <c r="AE55" i="160"/>
  <c r="P55" i="160"/>
  <c r="BZ55" i="160"/>
  <c r="V55" i="160"/>
  <c r="R55" i="160"/>
  <c r="CB55" i="160"/>
  <c r="AV55" i="160"/>
  <c r="AF55" i="160"/>
  <c r="BU55" i="160"/>
  <c r="AL55" i="160"/>
  <c r="K55" i="160"/>
  <c r="CA55" i="160"/>
  <c r="AM55" i="160"/>
  <c r="AJ55" i="160"/>
  <c r="CE55" i="160"/>
  <c r="BA55" i="160"/>
  <c r="BJ55" i="160"/>
  <c r="AR55" i="160"/>
  <c r="C51" i="160"/>
  <c r="C43" i="160"/>
  <c r="G30" i="158" l="1"/>
  <c r="G27" i="158"/>
  <c r="H18" i="158"/>
  <c r="CY17" i="160"/>
  <c r="CZ16" i="160"/>
  <c r="J22" i="159"/>
  <c r="I31" i="159"/>
  <c r="I34" i="159"/>
  <c r="H29" i="160"/>
  <c r="I2" i="160"/>
  <c r="C23" i="160"/>
  <c r="C24" i="160" s="1"/>
  <c r="C52" i="160"/>
  <c r="D43" i="160"/>
  <c r="D23" i="160"/>
  <c r="D24" i="160" s="1"/>
  <c r="I18" i="158" l="1"/>
  <c r="H30" i="158"/>
  <c r="H27" i="158"/>
  <c r="CZ17" i="160"/>
  <c r="DA16" i="160"/>
  <c r="CW56" i="160"/>
  <c r="CN65" i="160"/>
  <c r="CR61" i="160"/>
  <c r="CT59" i="160"/>
  <c r="CU58" i="160"/>
  <c r="CS60" i="160"/>
  <c r="CQ62" i="160"/>
  <c r="CL67" i="160"/>
  <c r="CM66" i="160"/>
  <c r="CK68" i="160"/>
  <c r="CO64" i="160"/>
  <c r="CJ69" i="160"/>
  <c r="CV57" i="160"/>
  <c r="CP63" i="160"/>
  <c r="CY19" i="160"/>
  <c r="CY20" i="160" s="1"/>
  <c r="CY18" i="160"/>
  <c r="CQ63" i="160" s="1"/>
  <c r="I29" i="160"/>
  <c r="J2" i="160"/>
  <c r="J34" i="159"/>
  <c r="J31" i="159"/>
  <c r="K22" i="159"/>
  <c r="C25" i="160"/>
  <c r="C26" i="160"/>
  <c r="D26" i="160"/>
  <c r="D25" i="160"/>
  <c r="D52" i="160"/>
  <c r="E43" i="160"/>
  <c r="E23" i="160"/>
  <c r="E24" i="160" s="1"/>
  <c r="I27" i="158" l="1"/>
  <c r="J18" i="158"/>
  <c r="I30" i="158"/>
  <c r="CM67" i="160"/>
  <c r="DB16" i="160"/>
  <c r="DA17" i="160"/>
  <c r="CR62" i="160"/>
  <c r="CT60" i="160"/>
  <c r="CU59" i="160"/>
  <c r="CW57" i="160"/>
  <c r="CN66" i="160"/>
  <c r="CV58" i="160"/>
  <c r="CL68" i="160"/>
  <c r="CO65" i="160"/>
  <c r="CK69" i="160"/>
  <c r="CS61" i="160"/>
  <c r="CP64" i="160"/>
  <c r="CZ19" i="160"/>
  <c r="CZ20" i="160" s="1"/>
  <c r="CZ18" i="160"/>
  <c r="CW58" i="160" s="1"/>
  <c r="J29" i="160"/>
  <c r="K2" i="160"/>
  <c r="L22" i="159"/>
  <c r="K31" i="159"/>
  <c r="K34" i="159"/>
  <c r="E52" i="160"/>
  <c r="F43" i="160"/>
  <c r="F23" i="160"/>
  <c r="F24" i="160" s="1"/>
  <c r="E26" i="160"/>
  <c r="E25" i="160"/>
  <c r="K18" i="158" l="1"/>
  <c r="J27" i="158"/>
  <c r="J30" i="158"/>
  <c r="DA18" i="160"/>
  <c r="DA19" i="160"/>
  <c r="DA20" i="160" s="1"/>
  <c r="CT61" i="160"/>
  <c r="CP65" i="160"/>
  <c r="CM68" i="160"/>
  <c r="CU60" i="160"/>
  <c r="CS62" i="160"/>
  <c r="CR63" i="160"/>
  <c r="CQ64" i="160"/>
  <c r="CO66" i="160"/>
  <c r="CN67" i="160"/>
  <c r="CO67" i="160"/>
  <c r="CW59" i="160"/>
  <c r="CP66" i="160"/>
  <c r="CV59" i="160"/>
  <c r="CL69" i="160"/>
  <c r="DC16" i="160"/>
  <c r="DB17" i="160"/>
  <c r="L31" i="159"/>
  <c r="M22" i="159"/>
  <c r="L34" i="159"/>
  <c r="K29" i="160"/>
  <c r="L2" i="160"/>
  <c r="F26" i="160"/>
  <c r="F25" i="160"/>
  <c r="F52" i="160"/>
  <c r="G23" i="160"/>
  <c r="G24" i="160" s="1"/>
  <c r="G33" i="160" s="1"/>
  <c r="K30" i="158" l="1"/>
  <c r="K27" i="158"/>
  <c r="L18" i="158"/>
  <c r="CU61" i="160"/>
  <c r="DD16" i="160"/>
  <c r="DC17" i="160"/>
  <c r="CM69" i="160"/>
  <c r="CQ65" i="160"/>
  <c r="CN68" i="160"/>
  <c r="CT62" i="160"/>
  <c r="CV60" i="160"/>
  <c r="CS63" i="160"/>
  <c r="CR64" i="160"/>
  <c r="DB18" i="160"/>
  <c r="DB19" i="160"/>
  <c r="DB20" i="160" s="1"/>
  <c r="M31" i="159"/>
  <c r="N22" i="159"/>
  <c r="M34" i="159"/>
  <c r="L29" i="160"/>
  <c r="M2" i="160"/>
  <c r="G35" i="160"/>
  <c r="G47" i="160"/>
  <c r="G25" i="160"/>
  <c r="G26" i="160"/>
  <c r="L30" i="158" l="1"/>
  <c r="L27" i="158"/>
  <c r="M18" i="158"/>
  <c r="CU62" i="160"/>
  <c r="CP67" i="160"/>
  <c r="CQ66" i="160"/>
  <c r="CO68" i="160"/>
  <c r="CS64" i="160"/>
  <c r="CN69" i="160"/>
  <c r="CV61" i="160"/>
  <c r="CR65" i="160"/>
  <c r="CW60" i="160"/>
  <c r="CW61" i="160"/>
  <c r="DC19" i="160"/>
  <c r="DC20" i="160" s="1"/>
  <c r="DC18" i="160"/>
  <c r="CU63" i="160"/>
  <c r="CT63" i="160"/>
  <c r="DD17" i="160"/>
  <c r="DE16" i="160"/>
  <c r="N34" i="159"/>
  <c r="N31" i="159"/>
  <c r="O22" i="159"/>
  <c r="N2" i="160"/>
  <c r="M29" i="160"/>
  <c r="G48" i="160"/>
  <c r="G43" i="160"/>
  <c r="M27" i="158" l="1"/>
  <c r="N18" i="158"/>
  <c r="M30" i="158"/>
  <c r="DF16" i="160"/>
  <c r="DE17" i="160"/>
  <c r="DD19" i="160"/>
  <c r="DD20" i="160" s="1"/>
  <c r="DD18" i="160"/>
  <c r="CR66" i="160"/>
  <c r="CP68" i="160"/>
  <c r="CT64" i="160"/>
  <c r="CQ67" i="160"/>
  <c r="CS65" i="160"/>
  <c r="CV62" i="160"/>
  <c r="CO69" i="160"/>
  <c r="O2" i="160"/>
  <c r="N29" i="160"/>
  <c r="P22" i="159"/>
  <c r="O31" i="159"/>
  <c r="O34" i="159"/>
  <c r="G52" i="160"/>
  <c r="H23" i="160"/>
  <c r="H24" i="160" s="1"/>
  <c r="N27" i="158" l="1"/>
  <c r="N30" i="158"/>
  <c r="O18" i="158"/>
  <c r="DE19" i="160"/>
  <c r="DE20" i="160" s="1"/>
  <c r="DE18" i="160"/>
  <c r="CW62" i="160"/>
  <c r="CQ68" i="160"/>
  <c r="CT65" i="160"/>
  <c r="CV63" i="160"/>
  <c r="CP69" i="160"/>
  <c r="CS66" i="160"/>
  <c r="CU64" i="160"/>
  <c r="CR68" i="160"/>
  <c r="CR67" i="160"/>
  <c r="CW63" i="160"/>
  <c r="CV64" i="160"/>
  <c r="DF17" i="160"/>
  <c r="DG16" i="160"/>
  <c r="P34" i="159"/>
  <c r="Q22" i="159"/>
  <c r="P31" i="159"/>
  <c r="O29" i="160"/>
  <c r="P2" i="160"/>
  <c r="H25" i="160"/>
  <c r="H26" i="160"/>
  <c r="H33" i="160"/>
  <c r="O27" i="158" l="1"/>
  <c r="O30" i="158"/>
  <c r="P18" i="158"/>
  <c r="DF18" i="160"/>
  <c r="DF19" i="160"/>
  <c r="DF20" i="160" s="1"/>
  <c r="CT66" i="160"/>
  <c r="CS67" i="160"/>
  <c r="CQ69" i="160"/>
  <c r="CU65" i="160"/>
  <c r="DG17" i="160"/>
  <c r="DH16" i="160"/>
  <c r="Q31" i="159"/>
  <c r="R22" i="159"/>
  <c r="Q34" i="159"/>
  <c r="Q2" i="160"/>
  <c r="P29" i="160"/>
  <c r="H47" i="160"/>
  <c r="H35" i="160"/>
  <c r="P27" i="158" l="1"/>
  <c r="P30" i="158"/>
  <c r="Q18" i="158"/>
  <c r="DH17" i="160"/>
  <c r="DI16" i="160"/>
  <c r="DG19" i="160"/>
  <c r="DG20" i="160" s="1"/>
  <c r="DG18" i="160"/>
  <c r="CU66" i="160"/>
  <c r="CS68" i="160"/>
  <c r="CV65" i="160"/>
  <c r="CW64" i="160"/>
  <c r="CT67" i="160"/>
  <c r="CR69" i="160"/>
  <c r="R2" i="160"/>
  <c r="Q29" i="160"/>
  <c r="R31" i="159"/>
  <c r="R34" i="159"/>
  <c r="S22" i="159"/>
  <c r="H39" i="160"/>
  <c r="H48" i="160"/>
  <c r="Q27" i="158" l="1"/>
  <c r="R18" i="158"/>
  <c r="Q30" i="158"/>
  <c r="CT68" i="160"/>
  <c r="CW65" i="160"/>
  <c r="CU67" i="160"/>
  <c r="CV66" i="160"/>
  <c r="CS69" i="160"/>
  <c r="DJ16" i="160"/>
  <c r="DI17" i="160"/>
  <c r="DH18" i="160"/>
  <c r="CW66" i="160" s="1"/>
  <c r="DH19" i="160"/>
  <c r="DH20" i="160" s="1"/>
  <c r="T22" i="159"/>
  <c r="S34" i="159"/>
  <c r="S31" i="159"/>
  <c r="R29" i="160"/>
  <c r="S2" i="160"/>
  <c r="H37" i="160"/>
  <c r="H51" i="160"/>
  <c r="R30" i="158" l="1"/>
  <c r="S18" i="158"/>
  <c r="R27" i="158"/>
  <c r="CU68" i="160"/>
  <c r="CT69" i="160"/>
  <c r="DK16" i="160"/>
  <c r="DJ17" i="160"/>
  <c r="CV67" i="160"/>
  <c r="CW67" i="160"/>
  <c r="DI19" i="160"/>
  <c r="DI20" i="160" s="1"/>
  <c r="DI18" i="160"/>
  <c r="CV68" i="160" s="1"/>
  <c r="T2" i="160"/>
  <c r="S29" i="160"/>
  <c r="T34" i="159"/>
  <c r="T31" i="159"/>
  <c r="U22" i="159"/>
  <c r="H49" i="160"/>
  <c r="H42" i="160"/>
  <c r="H43" i="160" s="1"/>
  <c r="H38" i="160"/>
  <c r="H50" i="160" s="1"/>
  <c r="S30" i="158" l="1"/>
  <c r="S27" i="158"/>
  <c r="T18" i="158"/>
  <c r="DL16" i="160"/>
  <c r="DK17" i="160"/>
  <c r="CU69" i="160"/>
  <c r="DJ19" i="160"/>
  <c r="DJ20" i="160" s="1"/>
  <c r="DJ18" i="160"/>
  <c r="U34" i="159"/>
  <c r="U31" i="159"/>
  <c r="V22" i="159"/>
  <c r="U2" i="160"/>
  <c r="T29" i="160"/>
  <c r="H52" i="160"/>
  <c r="I23" i="160"/>
  <c r="I24" i="160" s="1"/>
  <c r="T30" i="158" l="1"/>
  <c r="T27" i="158"/>
  <c r="U18" i="158"/>
  <c r="CW68" i="160"/>
  <c r="CV69" i="160"/>
  <c r="DK19" i="160"/>
  <c r="DK20" i="160" s="1"/>
  <c r="DK18" i="160"/>
  <c r="CW69" i="160"/>
  <c r="DL17" i="160"/>
  <c r="DM16" i="160"/>
  <c r="U29" i="160"/>
  <c r="V2" i="160"/>
  <c r="V31" i="159"/>
  <c r="W22" i="159"/>
  <c r="V34" i="159"/>
  <c r="I26" i="160"/>
  <c r="I25" i="160"/>
  <c r="I33" i="160"/>
  <c r="U30" i="158" l="1"/>
  <c r="U27" i="158"/>
  <c r="V18" i="158"/>
  <c r="DN16" i="160"/>
  <c r="DM17" i="160"/>
  <c r="DL18" i="160"/>
  <c r="DL19" i="160"/>
  <c r="DL20" i="160" s="1"/>
  <c r="W34" i="159"/>
  <c r="X22" i="159"/>
  <c r="W31" i="159"/>
  <c r="V29" i="160"/>
  <c r="W2" i="160"/>
  <c r="I35" i="160"/>
  <c r="I47" i="160"/>
  <c r="V27" i="158" l="1"/>
  <c r="V30" i="158"/>
  <c r="W18" i="158"/>
  <c r="DM19" i="160"/>
  <c r="DM20" i="160" s="1"/>
  <c r="DM18" i="160"/>
  <c r="DO16" i="160"/>
  <c r="DN17" i="160"/>
  <c r="X31" i="159"/>
  <c r="Y22" i="159"/>
  <c r="X34" i="159"/>
  <c r="X2" i="160"/>
  <c r="W29" i="160"/>
  <c r="I48" i="160"/>
  <c r="I39" i="160"/>
  <c r="W30" i="158" l="1"/>
  <c r="X18" i="158"/>
  <c r="W27" i="158"/>
  <c r="DN18" i="160"/>
  <c r="DN19" i="160"/>
  <c r="DN20" i="160" s="1"/>
  <c r="DP16" i="160"/>
  <c r="DO17" i="160"/>
  <c r="Y2" i="160"/>
  <c r="X29" i="160"/>
  <c r="Y34" i="159"/>
  <c r="Y31" i="159"/>
  <c r="Z22" i="159"/>
  <c r="I37" i="160"/>
  <c r="I51" i="160"/>
  <c r="X30" i="158" l="1"/>
  <c r="Y18" i="158"/>
  <c r="X27" i="158"/>
  <c r="DO18" i="160"/>
  <c r="DO19" i="160"/>
  <c r="DO20" i="160" s="1"/>
  <c r="DP17" i="160"/>
  <c r="DQ16" i="160"/>
  <c r="Z31" i="159"/>
  <c r="Z34" i="159"/>
  <c r="AA22" i="159"/>
  <c r="Y29" i="160"/>
  <c r="Z2" i="160"/>
  <c r="I42" i="160"/>
  <c r="I43" i="160" s="1"/>
  <c r="I38" i="160"/>
  <c r="I50" i="160" s="1"/>
  <c r="I49" i="160"/>
  <c r="Z18" i="158" l="1"/>
  <c r="Y27" i="158"/>
  <c r="Y30" i="158"/>
  <c r="DR16" i="160"/>
  <c r="DQ17" i="160"/>
  <c r="DP19" i="160"/>
  <c r="DP20" i="160" s="1"/>
  <c r="DP18" i="160"/>
  <c r="AB22" i="159"/>
  <c r="AA34" i="159"/>
  <c r="AA31" i="159"/>
  <c r="AA2" i="160"/>
  <c r="Z29" i="160"/>
  <c r="J23" i="160"/>
  <c r="J24" i="160" s="1"/>
  <c r="I52" i="160"/>
  <c r="Z27" i="158" l="1"/>
  <c r="Z30" i="158"/>
  <c r="AA18" i="158"/>
  <c r="DQ18" i="160"/>
  <c r="DQ19" i="160"/>
  <c r="DQ20" i="160" s="1"/>
  <c r="DR17" i="160"/>
  <c r="DS16" i="160"/>
  <c r="AB2" i="160"/>
  <c r="AA29" i="160"/>
  <c r="AB34" i="159"/>
  <c r="AC22" i="159"/>
  <c r="AB31" i="159"/>
  <c r="J26" i="160"/>
  <c r="J33" i="160"/>
  <c r="J25" i="160"/>
  <c r="AA30" i="158" l="1"/>
  <c r="AB18" i="158"/>
  <c r="AA27" i="158"/>
  <c r="DS17" i="160"/>
  <c r="DT16" i="160"/>
  <c r="DR18" i="160"/>
  <c r="DR19" i="160"/>
  <c r="DR20" i="160" s="1"/>
  <c r="AD22" i="159"/>
  <c r="AC34" i="159"/>
  <c r="AC31" i="159"/>
  <c r="AC2" i="160"/>
  <c r="AB29" i="160"/>
  <c r="J35" i="160"/>
  <c r="J47" i="160"/>
  <c r="AB30" i="158" l="1"/>
  <c r="AC18" i="158"/>
  <c r="AB27" i="158"/>
  <c r="DT17" i="160"/>
  <c r="DU16" i="160"/>
  <c r="DS18" i="160"/>
  <c r="DS19" i="160"/>
  <c r="DS20" i="160" s="1"/>
  <c r="AD2" i="160"/>
  <c r="AC29" i="160"/>
  <c r="AE22" i="159"/>
  <c r="AD34" i="159"/>
  <c r="AD31" i="159"/>
  <c r="J39" i="160"/>
  <c r="J48" i="160"/>
  <c r="AD18" i="158" l="1"/>
  <c r="AC30" i="158"/>
  <c r="AC27" i="158"/>
  <c r="DU17" i="160"/>
  <c r="DV16" i="160"/>
  <c r="DT18" i="160"/>
  <c r="DT19" i="160"/>
  <c r="DT20" i="160" s="1"/>
  <c r="AE31" i="159"/>
  <c r="AE34" i="159"/>
  <c r="AF22" i="159"/>
  <c r="AE2" i="160"/>
  <c r="AD29" i="160"/>
  <c r="J51" i="160"/>
  <c r="J37" i="160"/>
  <c r="AD30" i="158" l="1"/>
  <c r="AE18" i="158"/>
  <c r="AD27" i="158"/>
  <c r="DV17" i="160"/>
  <c r="DW16" i="160"/>
  <c r="DU18" i="160"/>
  <c r="DU19" i="160"/>
  <c r="DU20" i="160" s="1"/>
  <c r="AE29" i="160"/>
  <c r="AF2" i="160"/>
  <c r="AF34" i="159"/>
  <c r="AG22" i="159"/>
  <c r="AF31" i="159"/>
  <c r="J38" i="160"/>
  <c r="J50" i="160" s="1"/>
  <c r="J42" i="160"/>
  <c r="J43" i="160" s="1"/>
  <c r="J49" i="160"/>
  <c r="AE30" i="158" l="1"/>
  <c r="AF18" i="158"/>
  <c r="AE27" i="158"/>
  <c r="DX16" i="160"/>
  <c r="DW17" i="160"/>
  <c r="DV18" i="160"/>
  <c r="DV19" i="160"/>
  <c r="DV20" i="160" s="1"/>
  <c r="AH22" i="159"/>
  <c r="AG31" i="159"/>
  <c r="AG34" i="159"/>
  <c r="AF29" i="160"/>
  <c r="AG2" i="160"/>
  <c r="K23" i="160"/>
  <c r="K24" i="160" s="1"/>
  <c r="J52" i="160"/>
  <c r="AF27" i="158" l="1"/>
  <c r="AG18" i="158"/>
  <c r="AF30" i="158"/>
  <c r="DW19" i="160"/>
  <c r="DW20" i="160" s="1"/>
  <c r="DW18" i="160"/>
  <c r="DX17" i="160"/>
  <c r="DY16" i="160"/>
  <c r="AG29" i="160"/>
  <c r="AH2" i="160"/>
  <c r="AI22" i="159"/>
  <c r="AH34" i="159"/>
  <c r="AH31" i="159"/>
  <c r="K26" i="160"/>
  <c r="K25" i="160"/>
  <c r="K33" i="160"/>
  <c r="AH18" i="158" l="1"/>
  <c r="AG27" i="158"/>
  <c r="AG30" i="158"/>
  <c r="DY17" i="160"/>
  <c r="DZ16" i="160"/>
  <c r="DX18" i="160"/>
  <c r="DX19" i="160"/>
  <c r="DX20" i="160" s="1"/>
  <c r="AJ22" i="159"/>
  <c r="AI34" i="159"/>
  <c r="AI31" i="159"/>
  <c r="AH29" i="160"/>
  <c r="AI2" i="160"/>
  <c r="K47" i="160"/>
  <c r="K35" i="160"/>
  <c r="AH30" i="158" l="1"/>
  <c r="AI18" i="158"/>
  <c r="AH27" i="158"/>
  <c r="DZ17" i="160"/>
  <c r="EA16" i="160"/>
  <c r="DY18" i="160"/>
  <c r="DY19" i="160"/>
  <c r="DY20" i="160" s="1"/>
  <c r="AI29" i="160"/>
  <c r="AJ2" i="160"/>
  <c r="AK22" i="159"/>
  <c r="AJ31" i="159"/>
  <c r="AJ34" i="159"/>
  <c r="K39" i="160"/>
  <c r="K48" i="160"/>
  <c r="AI30" i="158" l="1"/>
  <c r="AJ18" i="158"/>
  <c r="AI27" i="158"/>
  <c r="EA17" i="160"/>
  <c r="EB16" i="160"/>
  <c r="DZ18" i="160"/>
  <c r="DZ19" i="160"/>
  <c r="DZ20" i="160" s="1"/>
  <c r="AJ29" i="160"/>
  <c r="AK2" i="160"/>
  <c r="AK34" i="159"/>
  <c r="AK31" i="159"/>
  <c r="AL22" i="159"/>
  <c r="K51" i="160"/>
  <c r="K37" i="160"/>
  <c r="AJ30" i="158" l="1"/>
  <c r="AK18" i="158"/>
  <c r="AJ27" i="158"/>
  <c r="EB17" i="160"/>
  <c r="EC16" i="160"/>
  <c r="EA18" i="160"/>
  <c r="EA19" i="160"/>
  <c r="EA20" i="160" s="1"/>
  <c r="AL2" i="160"/>
  <c r="AK29" i="160"/>
  <c r="AL34" i="159"/>
  <c r="AL31" i="159"/>
  <c r="AM22" i="159"/>
  <c r="K38" i="160"/>
  <c r="K50" i="160" s="1"/>
  <c r="K42" i="160"/>
  <c r="K43" i="160" s="1"/>
  <c r="K49" i="160"/>
  <c r="AL18" i="158" l="1"/>
  <c r="AK27" i="158"/>
  <c r="AK30" i="158"/>
  <c r="EC17" i="160"/>
  <c r="ED16" i="160"/>
  <c r="EB18" i="160"/>
  <c r="EB19" i="160"/>
  <c r="EB20" i="160" s="1"/>
  <c r="AM34" i="159"/>
  <c r="AN22" i="159"/>
  <c r="AM31" i="159"/>
  <c r="AM2" i="160"/>
  <c r="AL29" i="160"/>
  <c r="L23" i="160"/>
  <c r="L24" i="160" s="1"/>
  <c r="K52" i="160"/>
  <c r="AL30" i="158" l="1"/>
  <c r="AM18" i="158"/>
  <c r="AL27" i="158"/>
  <c r="EC18" i="160"/>
  <c r="EC19" i="160"/>
  <c r="EC20" i="160" s="1"/>
  <c r="EE16" i="160"/>
  <c r="ED17" i="160"/>
  <c r="AN34" i="159"/>
  <c r="AN31" i="159"/>
  <c r="AO22" i="159"/>
  <c r="AN2" i="160"/>
  <c r="AM29" i="160"/>
  <c r="L26" i="160"/>
  <c r="L25" i="160"/>
  <c r="L33" i="160"/>
  <c r="AM30" i="158" l="1"/>
  <c r="AN18" i="158"/>
  <c r="AM27" i="158"/>
  <c r="ED19" i="160"/>
  <c r="ED20" i="160" s="1"/>
  <c r="ED18" i="160"/>
  <c r="EF16" i="160"/>
  <c r="EE17" i="160"/>
  <c r="AO2" i="160"/>
  <c r="AN29" i="160"/>
  <c r="AO31" i="159"/>
  <c r="AO34" i="159"/>
  <c r="AP22" i="159"/>
  <c r="L35" i="160"/>
  <c r="L47" i="160"/>
  <c r="AN30" i="158" l="1"/>
  <c r="AO18" i="158"/>
  <c r="AN27" i="158"/>
  <c r="EE18" i="160"/>
  <c r="EE19" i="160"/>
  <c r="EE20" i="160" s="1"/>
  <c r="EG16" i="160"/>
  <c r="EF17" i="160"/>
  <c r="AQ22" i="159"/>
  <c r="AP34" i="159"/>
  <c r="AP31" i="159"/>
  <c r="AO29" i="160"/>
  <c r="AP2" i="160"/>
  <c r="L39" i="160"/>
  <c r="L48" i="160"/>
  <c r="AP18" i="158" l="1"/>
  <c r="AO27" i="158"/>
  <c r="AO30" i="158"/>
  <c r="EF18" i="160"/>
  <c r="EF19" i="160"/>
  <c r="EF20" i="160" s="1"/>
  <c r="EH16" i="160"/>
  <c r="EG17" i="160"/>
  <c r="AQ2" i="160"/>
  <c r="AP29" i="160"/>
  <c r="AQ31" i="159"/>
  <c r="AR22" i="159"/>
  <c r="AQ34" i="159"/>
  <c r="L37" i="160"/>
  <c r="L51" i="160"/>
  <c r="AP30" i="158" l="1"/>
  <c r="AQ18" i="158"/>
  <c r="AP27" i="158"/>
  <c r="EG19" i="160"/>
  <c r="EG20" i="160" s="1"/>
  <c r="EG18" i="160"/>
  <c r="EI16" i="160"/>
  <c r="EH17" i="160"/>
  <c r="AR34" i="159"/>
  <c r="AR31" i="159"/>
  <c r="AS22" i="159"/>
  <c r="AR2" i="160"/>
  <c r="AQ29" i="160"/>
  <c r="L42" i="160"/>
  <c r="L43" i="160" s="1"/>
  <c r="L49" i="160"/>
  <c r="L38" i="160"/>
  <c r="L50" i="160" s="1"/>
  <c r="AQ30" i="158" l="1"/>
  <c r="AR18" i="158"/>
  <c r="AQ27" i="158"/>
  <c r="EH18" i="160"/>
  <c r="EH19" i="160"/>
  <c r="EH20" i="160" s="1"/>
  <c r="EI17" i="160"/>
  <c r="EJ16" i="160"/>
  <c r="AS2" i="160"/>
  <c r="AR29" i="160"/>
  <c r="AT22" i="159"/>
  <c r="AS31" i="159"/>
  <c r="AS34" i="159"/>
  <c r="M23" i="160"/>
  <c r="M24" i="160" s="1"/>
  <c r="L52" i="160"/>
  <c r="AR30" i="158" l="1"/>
  <c r="AS18" i="158"/>
  <c r="AR27" i="158"/>
  <c r="EK16" i="160"/>
  <c r="EJ17" i="160"/>
  <c r="EI18" i="160"/>
  <c r="EI19" i="160"/>
  <c r="EI20" i="160" s="1"/>
  <c r="AT34" i="159"/>
  <c r="AT31" i="159"/>
  <c r="AU22" i="159"/>
  <c r="AT2" i="160"/>
  <c r="AS29" i="160"/>
  <c r="M25" i="160"/>
  <c r="M33" i="160"/>
  <c r="M26" i="160"/>
  <c r="AT18" i="158" l="1"/>
  <c r="AS27" i="158"/>
  <c r="AS30" i="158"/>
  <c r="EJ18" i="160"/>
  <c r="EJ19" i="160"/>
  <c r="EJ20" i="160" s="1"/>
  <c r="EK17" i="160"/>
  <c r="EL16" i="160"/>
  <c r="AU2" i="160"/>
  <c r="AT29" i="160"/>
  <c r="AV22" i="159"/>
  <c r="AU31" i="159"/>
  <c r="AU34" i="159"/>
  <c r="M35" i="160"/>
  <c r="M47" i="160"/>
  <c r="AT30" i="158" l="1"/>
  <c r="AU18" i="158"/>
  <c r="AT27" i="158"/>
  <c r="EL17" i="160"/>
  <c r="EM16" i="160"/>
  <c r="EK19" i="160"/>
  <c r="EK20" i="160" s="1"/>
  <c r="EK18" i="160"/>
  <c r="AV31" i="159"/>
  <c r="AW22" i="159"/>
  <c r="AV34" i="159"/>
  <c r="AV2" i="160"/>
  <c r="AU29" i="160"/>
  <c r="M48" i="160"/>
  <c r="M39" i="160"/>
  <c r="AU30" i="158" l="1"/>
  <c r="AV18" i="158"/>
  <c r="AU27" i="158"/>
  <c r="EM17" i="160"/>
  <c r="EN16" i="160"/>
  <c r="EL18" i="160"/>
  <c r="EL19" i="160"/>
  <c r="EL20" i="160" s="1"/>
  <c r="AW2" i="160"/>
  <c r="AV29" i="160"/>
  <c r="AW34" i="159"/>
  <c r="AW31" i="159"/>
  <c r="AX22" i="159"/>
  <c r="M51" i="160"/>
  <c r="M37" i="160"/>
  <c r="AV30" i="158" l="1"/>
  <c r="AW18" i="158"/>
  <c r="AV27" i="158"/>
  <c r="EO16" i="160"/>
  <c r="EN17" i="160"/>
  <c r="EM19" i="160"/>
  <c r="EM20" i="160" s="1"/>
  <c r="EM18" i="160"/>
  <c r="AY22" i="159"/>
  <c r="AX34" i="159"/>
  <c r="AX31" i="159"/>
  <c r="AX2" i="160"/>
  <c r="AW29" i="160"/>
  <c r="M38" i="160"/>
  <c r="M50" i="160" s="1"/>
  <c r="M49" i="160"/>
  <c r="M42" i="160"/>
  <c r="M43" i="160" s="1"/>
  <c r="AX18" i="158" l="1"/>
  <c r="AW27" i="158"/>
  <c r="AW30" i="158"/>
  <c r="EN18" i="160"/>
  <c r="EN19" i="160"/>
  <c r="EN20" i="160" s="1"/>
  <c r="EO17" i="160"/>
  <c r="EP16" i="160"/>
  <c r="AY2" i="160"/>
  <c r="AX29" i="160"/>
  <c r="AY31" i="159"/>
  <c r="AZ22" i="159"/>
  <c r="AY34" i="159"/>
  <c r="M52" i="160"/>
  <c r="N23" i="160"/>
  <c r="N24" i="160" s="1"/>
  <c r="AX30" i="158" l="1"/>
  <c r="AY18" i="158"/>
  <c r="AX27" i="158"/>
  <c r="EP17" i="160"/>
  <c r="EQ16" i="160"/>
  <c r="EO18" i="160"/>
  <c r="EO19" i="160"/>
  <c r="EO20" i="160" s="1"/>
  <c r="AZ34" i="159"/>
  <c r="AZ31" i="159"/>
  <c r="BA22" i="159"/>
  <c r="AY29" i="160"/>
  <c r="AZ2" i="160"/>
  <c r="N25" i="160"/>
  <c r="N26" i="160"/>
  <c r="N33" i="160"/>
  <c r="AY30" i="158" l="1"/>
  <c r="AZ18" i="158"/>
  <c r="AY27" i="158"/>
  <c r="ER16" i="160"/>
  <c r="EQ17" i="160"/>
  <c r="EP18" i="160"/>
  <c r="EP19" i="160"/>
  <c r="EP20" i="160" s="1"/>
  <c r="BB22" i="159"/>
  <c r="BA31" i="159"/>
  <c r="BA34" i="159"/>
  <c r="BA2" i="160"/>
  <c r="AZ29" i="160"/>
  <c r="N47" i="160"/>
  <c r="N35" i="160"/>
  <c r="AZ30" i="158" l="1"/>
  <c r="BA18" i="158"/>
  <c r="AZ27" i="158"/>
  <c r="EQ19" i="160"/>
  <c r="EQ20" i="160" s="1"/>
  <c r="EQ18" i="160"/>
  <c r="ES16" i="160"/>
  <c r="ER17" i="160"/>
  <c r="BB2" i="160"/>
  <c r="BA29" i="160"/>
  <c r="BB34" i="159"/>
  <c r="BB31" i="159"/>
  <c r="BC22" i="159"/>
  <c r="N48" i="160"/>
  <c r="N39" i="160"/>
  <c r="BB18" i="158" l="1"/>
  <c r="BA27" i="158"/>
  <c r="BA30" i="158"/>
  <c r="ES17" i="160"/>
  <c r="ET16" i="160"/>
  <c r="ER19" i="160"/>
  <c r="ER20" i="160" s="1"/>
  <c r="ER18" i="160"/>
  <c r="BD22" i="159"/>
  <c r="BC31" i="159"/>
  <c r="BC34" i="159"/>
  <c r="BC2" i="160"/>
  <c r="BB29" i="160"/>
  <c r="N37" i="160"/>
  <c r="N51" i="160"/>
  <c r="BB30" i="158" l="1"/>
  <c r="BC18" i="158"/>
  <c r="BB27" i="158"/>
  <c r="EU16" i="160"/>
  <c r="ET17" i="160"/>
  <c r="ES19" i="160"/>
  <c r="ES20" i="160" s="1"/>
  <c r="ES18" i="160"/>
  <c r="BD2" i="160"/>
  <c r="BC29" i="160"/>
  <c r="BD34" i="159"/>
  <c r="BD31" i="159"/>
  <c r="BE22" i="159"/>
  <c r="N38" i="160"/>
  <c r="N50" i="160" s="1"/>
  <c r="N42" i="160"/>
  <c r="N43" i="160" s="1"/>
  <c r="N49" i="160"/>
  <c r="BC30" i="158" l="1"/>
  <c r="BD18" i="158"/>
  <c r="BC27" i="158"/>
  <c r="ET18" i="160"/>
  <c r="ET19" i="160"/>
  <c r="ET20" i="160" s="1"/>
  <c r="EV16" i="160"/>
  <c r="EU17" i="160"/>
  <c r="BE34" i="159"/>
  <c r="BE31" i="159"/>
  <c r="BF22" i="159"/>
  <c r="BE2" i="160"/>
  <c r="BD29" i="160"/>
  <c r="O23" i="160"/>
  <c r="O24" i="160" s="1"/>
  <c r="N52" i="160"/>
  <c r="BD30" i="158" l="1"/>
  <c r="BE18" i="158"/>
  <c r="BD27" i="158"/>
  <c r="EU18" i="160"/>
  <c r="EU19" i="160"/>
  <c r="EU20" i="160" s="1"/>
  <c r="EW16" i="160"/>
  <c r="EV17" i="160"/>
  <c r="BE29" i="160"/>
  <c r="BF2" i="160"/>
  <c r="BG22" i="159"/>
  <c r="BF34" i="159"/>
  <c r="BF31" i="159"/>
  <c r="O25" i="160"/>
  <c r="O33" i="160"/>
  <c r="O26" i="160"/>
  <c r="BF18" i="158" l="1"/>
  <c r="BE27" i="158"/>
  <c r="BE30" i="158"/>
  <c r="EV19" i="160"/>
  <c r="EV20" i="160" s="1"/>
  <c r="EV18" i="160"/>
  <c r="EX16" i="160"/>
  <c r="EW17" i="160"/>
  <c r="BG2" i="160"/>
  <c r="BF29" i="160"/>
  <c r="BG31" i="159"/>
  <c r="BH22" i="159"/>
  <c r="BG34" i="159"/>
  <c r="O47" i="160"/>
  <c r="O35" i="160"/>
  <c r="BF30" i="158" l="1"/>
  <c r="BG18" i="158"/>
  <c r="BF27" i="158"/>
  <c r="EW18" i="160"/>
  <c r="EW19" i="160"/>
  <c r="EW20" i="160" s="1"/>
  <c r="EX17" i="160"/>
  <c r="EY16" i="160"/>
  <c r="BH34" i="159"/>
  <c r="BI22" i="159"/>
  <c r="BH31" i="159"/>
  <c r="BG29" i="160"/>
  <c r="BH2" i="160"/>
  <c r="O39" i="160"/>
  <c r="O48" i="160"/>
  <c r="BG30" i="158" l="1"/>
  <c r="BH18" i="158"/>
  <c r="BG27" i="158"/>
  <c r="EY17" i="160"/>
  <c r="EZ16" i="160"/>
  <c r="EX18" i="160"/>
  <c r="EX19" i="160"/>
  <c r="EX20" i="160" s="1"/>
  <c r="BJ22" i="159"/>
  <c r="BI34" i="159"/>
  <c r="BI31" i="159"/>
  <c r="BI2" i="160"/>
  <c r="BH29" i="160"/>
  <c r="O51" i="160"/>
  <c r="O37" i="160"/>
  <c r="BH30" i="158" l="1"/>
  <c r="BI18" i="158"/>
  <c r="BH27" i="158"/>
  <c r="FA16" i="160"/>
  <c r="EZ17" i="160"/>
  <c r="EY18" i="160"/>
  <c r="EY19" i="160"/>
  <c r="EY20" i="160" s="1"/>
  <c r="BI29" i="160"/>
  <c r="BJ2" i="160"/>
  <c r="BJ34" i="159"/>
  <c r="BK22" i="159"/>
  <c r="BJ31" i="159"/>
  <c r="O42" i="160"/>
  <c r="O43" i="160" s="1"/>
  <c r="O52" i="160" s="1"/>
  <c r="O49" i="160"/>
  <c r="O38" i="160"/>
  <c r="O50" i="160" s="1"/>
  <c r="BJ18" i="158" l="1"/>
  <c r="BI27" i="158"/>
  <c r="BI30" i="158"/>
  <c r="EZ18" i="160"/>
  <c r="EZ19" i="160"/>
  <c r="EZ20" i="160" s="1"/>
  <c r="FA17" i="160"/>
  <c r="FB16" i="160"/>
  <c r="BK2" i="160"/>
  <c r="BJ29" i="160"/>
  <c r="BL22" i="159"/>
  <c r="BK31" i="159"/>
  <c r="BK34" i="159"/>
  <c r="P23" i="160"/>
  <c r="P24" i="160" s="1"/>
  <c r="P33" i="160" s="1"/>
  <c r="BJ30" i="158" l="1"/>
  <c r="BK18" i="158"/>
  <c r="BJ27" i="158"/>
  <c r="FC16" i="160"/>
  <c r="FB17" i="160"/>
  <c r="FA18" i="160"/>
  <c r="FA19" i="160"/>
  <c r="FA20" i="160" s="1"/>
  <c r="BL31" i="159"/>
  <c r="BM22" i="159"/>
  <c r="BL34" i="159"/>
  <c r="BL2" i="160"/>
  <c r="BK29" i="160"/>
  <c r="P25" i="160"/>
  <c r="P26" i="160"/>
  <c r="P47" i="160"/>
  <c r="P35" i="160"/>
  <c r="BK30" i="158" l="1"/>
  <c r="BL18" i="158"/>
  <c r="BK27" i="158"/>
  <c r="FB19" i="160"/>
  <c r="FB20" i="160" s="1"/>
  <c r="FB18" i="160"/>
  <c r="FC17" i="160"/>
  <c r="FD16" i="160"/>
  <c r="BM34" i="159"/>
  <c r="BM31" i="159"/>
  <c r="BN22" i="159"/>
  <c r="BM2" i="160"/>
  <c r="BL29" i="160"/>
  <c r="P48" i="160"/>
  <c r="P39" i="160"/>
  <c r="BL30" i="158" l="1"/>
  <c r="BM18" i="158"/>
  <c r="BL27" i="158"/>
  <c r="FE16" i="160"/>
  <c r="FD17" i="160"/>
  <c r="FC19" i="160"/>
  <c r="FC20" i="160" s="1"/>
  <c r="FC18" i="160"/>
  <c r="BO22" i="159"/>
  <c r="BN34" i="159"/>
  <c r="BN31" i="159"/>
  <c r="BN2" i="160"/>
  <c r="BM29" i="160"/>
  <c r="P51" i="160"/>
  <c r="P37" i="160"/>
  <c r="BN18" i="158" l="1"/>
  <c r="BM27" i="158"/>
  <c r="BM30" i="158"/>
  <c r="FD18" i="160"/>
  <c r="FD19" i="160"/>
  <c r="FD20" i="160" s="1"/>
  <c r="FE17" i="160"/>
  <c r="FF16" i="160"/>
  <c r="BN29" i="160"/>
  <c r="BO2" i="160"/>
  <c r="BO34" i="159"/>
  <c r="BP22" i="159"/>
  <c r="BO31" i="159"/>
  <c r="P38" i="160"/>
  <c r="P50" i="160" s="1"/>
  <c r="P49" i="160"/>
  <c r="P42" i="160"/>
  <c r="BN30" i="158" l="1"/>
  <c r="BO18" i="158"/>
  <c r="BN27" i="158"/>
  <c r="FG16" i="160"/>
  <c r="FF17" i="160"/>
  <c r="FE19" i="160"/>
  <c r="FE20" i="160" s="1"/>
  <c r="FE18" i="160"/>
  <c r="BP34" i="159"/>
  <c r="BP31" i="159"/>
  <c r="BQ22" i="159"/>
  <c r="BO29" i="160"/>
  <c r="BP2" i="160"/>
  <c r="P43" i="160"/>
  <c r="BO30" i="158" l="1"/>
  <c r="BP18" i="158"/>
  <c r="BO27" i="158"/>
  <c r="FF18" i="160"/>
  <c r="FF19" i="160"/>
  <c r="FF20" i="160" s="1"/>
  <c r="FH16" i="160"/>
  <c r="FG17" i="160"/>
  <c r="BQ31" i="159"/>
  <c r="BR22" i="159"/>
  <c r="BQ34" i="159"/>
  <c r="BP29" i="160"/>
  <c r="BQ2" i="160"/>
  <c r="Q23" i="160"/>
  <c r="Q24" i="160" s="1"/>
  <c r="P52" i="160"/>
  <c r="BP30" i="158" l="1"/>
  <c r="BQ18" i="158"/>
  <c r="BP27" i="158"/>
  <c r="FG19" i="160"/>
  <c r="FG20" i="160" s="1"/>
  <c r="FG18" i="160"/>
  <c r="FH17" i="160"/>
  <c r="FI16" i="160"/>
  <c r="BR34" i="159"/>
  <c r="BR31" i="159"/>
  <c r="BS22" i="159"/>
  <c r="BQ29" i="160"/>
  <c r="BR2" i="160"/>
  <c r="Q26" i="160"/>
  <c r="Q25" i="160"/>
  <c r="Q33" i="160"/>
  <c r="BR18" i="158" l="1"/>
  <c r="BQ27" i="158"/>
  <c r="BQ30" i="158"/>
  <c r="FI17" i="160"/>
  <c r="FJ16" i="160"/>
  <c r="FH18" i="160"/>
  <c r="FH19" i="160"/>
  <c r="FH20" i="160" s="1"/>
  <c r="BS34" i="159"/>
  <c r="BT22" i="159"/>
  <c r="BS31" i="159"/>
  <c r="BR29" i="160"/>
  <c r="BS2" i="160"/>
  <c r="Q35" i="160"/>
  <c r="Q47" i="160"/>
  <c r="BR30" i="158" l="1"/>
  <c r="BS18" i="158"/>
  <c r="BR27" i="158"/>
  <c r="FJ17" i="160"/>
  <c r="FK16" i="160"/>
  <c r="FI19" i="160"/>
  <c r="FI20" i="160" s="1"/>
  <c r="FI18" i="160"/>
  <c r="BT31" i="159"/>
  <c r="BU22" i="159"/>
  <c r="BT34" i="159"/>
  <c r="BS29" i="160"/>
  <c r="BT2" i="160"/>
  <c r="Q48" i="160"/>
  <c r="Q39" i="160"/>
  <c r="BS30" i="158" l="1"/>
  <c r="BT18" i="158"/>
  <c r="BS27" i="158"/>
  <c r="FL16" i="160"/>
  <c r="FK17" i="160"/>
  <c r="FJ18" i="160"/>
  <c r="FJ19" i="160"/>
  <c r="FJ20" i="160" s="1"/>
  <c r="BV22" i="159"/>
  <c r="BU34" i="159"/>
  <c r="BU31" i="159"/>
  <c r="BU2" i="160"/>
  <c r="BT29" i="160"/>
  <c r="Q37" i="160"/>
  <c r="Q51" i="160"/>
  <c r="BT30" i="158" l="1"/>
  <c r="BU18" i="158"/>
  <c r="BT27" i="158"/>
  <c r="FK18" i="160"/>
  <c r="FK19" i="160"/>
  <c r="FK20" i="160" s="1"/>
  <c r="FL17" i="160"/>
  <c r="FM16" i="160"/>
  <c r="BV2" i="160"/>
  <c r="BU29" i="160"/>
  <c r="BV31" i="159"/>
  <c r="BW22" i="159"/>
  <c r="BV34" i="159"/>
  <c r="Q38" i="160"/>
  <c r="Q50" i="160" s="1"/>
  <c r="Q49" i="160"/>
  <c r="Q42" i="160"/>
  <c r="BV18" i="158" l="1"/>
  <c r="BU27" i="158"/>
  <c r="BU30" i="158"/>
  <c r="FN16" i="160"/>
  <c r="FM17" i="160"/>
  <c r="FL19" i="160"/>
  <c r="FL20" i="160" s="1"/>
  <c r="FL18" i="160"/>
  <c r="BW34" i="159"/>
  <c r="BX22" i="159"/>
  <c r="BW31" i="159"/>
  <c r="BW2" i="160"/>
  <c r="BV29" i="160"/>
  <c r="Q43" i="160"/>
  <c r="BV30" i="158" l="1"/>
  <c r="BW18" i="158"/>
  <c r="BV27" i="158"/>
  <c r="FM18" i="160"/>
  <c r="FM19" i="160"/>
  <c r="FM20" i="160" s="1"/>
  <c r="FN17" i="160"/>
  <c r="FO16" i="160"/>
  <c r="BW29" i="160"/>
  <c r="BX2" i="160"/>
  <c r="BX31" i="159"/>
  <c r="BY22" i="159"/>
  <c r="BX34" i="159"/>
  <c r="Q52" i="160"/>
  <c r="R23" i="160"/>
  <c r="R24" i="160" s="1"/>
  <c r="BW30" i="158" l="1"/>
  <c r="BX18" i="158"/>
  <c r="BW27" i="158"/>
  <c r="FP16" i="160"/>
  <c r="FO17" i="160"/>
  <c r="FN18" i="160"/>
  <c r="FN19" i="160"/>
  <c r="FN20" i="160" s="1"/>
  <c r="BY2" i="160"/>
  <c r="BX29" i="160"/>
  <c r="BY34" i="159"/>
  <c r="BY31" i="159"/>
  <c r="BZ22" i="159"/>
  <c r="R25" i="160"/>
  <c r="R33" i="160"/>
  <c r="R26" i="160"/>
  <c r="BX30" i="158" l="1"/>
  <c r="BY18" i="158"/>
  <c r="BX27" i="158"/>
  <c r="FO19" i="160"/>
  <c r="FO20" i="160" s="1"/>
  <c r="FO18" i="160"/>
  <c r="FP17" i="160"/>
  <c r="FQ16" i="160"/>
  <c r="BZ31" i="159"/>
  <c r="CA22" i="159"/>
  <c r="BZ34" i="159"/>
  <c r="BY29" i="160"/>
  <c r="BZ2" i="160"/>
  <c r="R35" i="160"/>
  <c r="R47" i="160"/>
  <c r="BZ18" i="158" l="1"/>
  <c r="BY27" i="158"/>
  <c r="BY30" i="158"/>
  <c r="FQ17" i="160"/>
  <c r="FR16" i="160"/>
  <c r="FP19" i="160"/>
  <c r="FP20" i="160" s="1"/>
  <c r="FP18" i="160"/>
  <c r="CA34" i="159"/>
  <c r="CA31" i="159"/>
  <c r="CB22" i="159"/>
  <c r="BZ29" i="160"/>
  <c r="CA2" i="160"/>
  <c r="R48" i="160"/>
  <c r="R39" i="160"/>
  <c r="BZ30" i="158" l="1"/>
  <c r="CA18" i="158"/>
  <c r="BZ27" i="158"/>
  <c r="FS16" i="160"/>
  <c r="FR17" i="160"/>
  <c r="FQ19" i="160"/>
  <c r="FQ20" i="160" s="1"/>
  <c r="FQ18" i="160"/>
  <c r="CB31" i="159"/>
  <c r="CC22" i="159"/>
  <c r="CB34" i="159"/>
  <c r="CA29" i="160"/>
  <c r="CB2" i="160"/>
  <c r="R51" i="160"/>
  <c r="R37" i="160"/>
  <c r="CA30" i="158" l="1"/>
  <c r="CB18" i="158"/>
  <c r="CA27" i="158"/>
  <c r="FR18" i="160"/>
  <c r="FR19" i="160"/>
  <c r="FR20" i="160" s="1"/>
  <c r="FS17" i="160"/>
  <c r="FT16" i="160"/>
  <c r="CC31" i="159"/>
  <c r="CD22" i="159"/>
  <c r="CC34" i="159"/>
  <c r="CB29" i="160"/>
  <c r="CC2" i="160"/>
  <c r="R49" i="160"/>
  <c r="R38" i="160"/>
  <c r="R50" i="160" s="1"/>
  <c r="R42" i="160"/>
  <c r="CB30" i="158" l="1"/>
  <c r="CC18" i="158"/>
  <c r="CB27" i="158"/>
  <c r="FU16" i="160"/>
  <c r="FT17" i="160"/>
  <c r="FS18" i="160"/>
  <c r="FS19" i="160"/>
  <c r="FS20" i="160" s="1"/>
  <c r="CD31" i="159"/>
  <c r="CD34" i="159"/>
  <c r="CE22" i="159"/>
  <c r="CC29" i="160"/>
  <c r="CD2" i="160"/>
  <c r="R43" i="160"/>
  <c r="CD18" i="158" l="1"/>
  <c r="CC27" i="158"/>
  <c r="CC30" i="158"/>
  <c r="FT18" i="160"/>
  <c r="FT19" i="160"/>
  <c r="FT20" i="160" s="1"/>
  <c r="FU17" i="160"/>
  <c r="FV16" i="160"/>
  <c r="CE34" i="159"/>
  <c r="CE31" i="159"/>
  <c r="CF22" i="159"/>
  <c r="CE2" i="160"/>
  <c r="CD29" i="160"/>
  <c r="S23" i="160"/>
  <c r="S24" i="160" s="1"/>
  <c r="R52" i="160"/>
  <c r="CD30" i="158" l="1"/>
  <c r="CE18" i="158"/>
  <c r="CD27" i="158"/>
  <c r="FV17" i="160"/>
  <c r="FW16" i="160"/>
  <c r="FU18" i="160"/>
  <c r="FU19" i="160"/>
  <c r="FU20" i="160" s="1"/>
  <c r="CE29" i="160"/>
  <c r="CF2" i="160"/>
  <c r="CF31" i="159"/>
  <c r="CF34" i="159"/>
  <c r="CG22" i="159"/>
  <c r="S26" i="160"/>
  <c r="S33" i="160"/>
  <c r="S25" i="160"/>
  <c r="CE30" i="158" l="1"/>
  <c r="CF18" i="158"/>
  <c r="CE27" i="158"/>
  <c r="FW17" i="160"/>
  <c r="FX16" i="160"/>
  <c r="FV18" i="160"/>
  <c r="FV19" i="160"/>
  <c r="FV20" i="160" s="1"/>
  <c r="CF29" i="160"/>
  <c r="CG2" i="160"/>
  <c r="CG31" i="159"/>
  <c r="CH22" i="159"/>
  <c r="CG34" i="159"/>
  <c r="S47" i="160"/>
  <c r="S35" i="160"/>
  <c r="CF30" i="158" l="1"/>
  <c r="CG18" i="158"/>
  <c r="CF27" i="158"/>
  <c r="FX17" i="160"/>
  <c r="FY16" i="160"/>
  <c r="FW19" i="160"/>
  <c r="FW20" i="160" s="1"/>
  <c r="FW18" i="160"/>
  <c r="CH31" i="159"/>
  <c r="CH34" i="159"/>
  <c r="CI22" i="159"/>
  <c r="CG29" i="160"/>
  <c r="CH2" i="160"/>
  <c r="S48" i="160"/>
  <c r="S39" i="160"/>
  <c r="CH18" i="158" l="1"/>
  <c r="CG27" i="158"/>
  <c r="CG30" i="158"/>
  <c r="FZ16" i="160"/>
  <c r="FY17" i="160"/>
  <c r="FX19" i="160"/>
  <c r="FX20" i="160" s="1"/>
  <c r="FX18" i="160"/>
  <c r="CI34" i="159"/>
  <c r="CI31" i="159"/>
  <c r="CJ22" i="159"/>
  <c r="CH29" i="160"/>
  <c r="CI2" i="160"/>
  <c r="S51" i="160"/>
  <c r="S37" i="160"/>
  <c r="CH30" i="158" l="1"/>
  <c r="CI18" i="158"/>
  <c r="CH27" i="158"/>
  <c r="FY18" i="160"/>
  <c r="FY19" i="160"/>
  <c r="FY20" i="160" s="1"/>
  <c r="FZ17" i="160"/>
  <c r="GA16" i="160"/>
  <c r="CJ31" i="159"/>
  <c r="CJ34" i="159"/>
  <c r="CK22" i="159"/>
  <c r="CJ2" i="160"/>
  <c r="CI29" i="160"/>
  <c r="S38" i="160"/>
  <c r="S50" i="160" s="1"/>
  <c r="S49" i="160"/>
  <c r="S42" i="160"/>
  <c r="CI30" i="158" l="1"/>
  <c r="CJ18" i="158"/>
  <c r="CI27" i="158"/>
  <c r="GA17" i="160"/>
  <c r="GB16" i="160"/>
  <c r="FZ18" i="160"/>
  <c r="FZ19" i="160"/>
  <c r="FZ20" i="160" s="1"/>
  <c r="CK34" i="159"/>
  <c r="CK31" i="159"/>
  <c r="CL22" i="159"/>
  <c r="CJ29" i="160"/>
  <c r="CK2" i="160"/>
  <c r="S43" i="160"/>
  <c r="CJ30" i="158" l="1"/>
  <c r="CK18" i="158"/>
  <c r="CJ27" i="158"/>
  <c r="GC16" i="160"/>
  <c r="GB17" i="160"/>
  <c r="GA18" i="160"/>
  <c r="GA19" i="160"/>
  <c r="GA20" i="160" s="1"/>
  <c r="CL31" i="159"/>
  <c r="CM22" i="159"/>
  <c r="CL34" i="159"/>
  <c r="CK29" i="160"/>
  <c r="CL2" i="160"/>
  <c r="T23" i="160"/>
  <c r="T24" i="160" s="1"/>
  <c r="S52" i="160"/>
  <c r="CL18" i="158" l="1"/>
  <c r="CK27" i="158"/>
  <c r="CK30" i="158"/>
  <c r="GB19" i="160"/>
  <c r="GB20" i="160" s="1"/>
  <c r="GB18" i="160"/>
  <c r="GD16" i="160"/>
  <c r="GC17" i="160"/>
  <c r="CM34" i="159"/>
  <c r="CN22" i="159"/>
  <c r="CM31" i="159"/>
  <c r="CM2" i="160"/>
  <c r="CL29" i="160"/>
  <c r="T33" i="160"/>
  <c r="T25" i="160"/>
  <c r="T26" i="160"/>
  <c r="CL30" i="158" l="1"/>
  <c r="CM18" i="158"/>
  <c r="CL27" i="158"/>
  <c r="GC18" i="160"/>
  <c r="GC19" i="160"/>
  <c r="GC20" i="160" s="1"/>
  <c r="GD17" i="160"/>
  <c r="GE16" i="160"/>
  <c r="CN2" i="160"/>
  <c r="CM29" i="160"/>
  <c r="CN31" i="159"/>
  <c r="CO22" i="159"/>
  <c r="CN34" i="159"/>
  <c r="T47" i="160"/>
  <c r="T35" i="160"/>
  <c r="CM30" i="158" l="1"/>
  <c r="CN18" i="158"/>
  <c r="CM27" i="158"/>
  <c r="GE17" i="160"/>
  <c r="GF16" i="160"/>
  <c r="GD19" i="160"/>
  <c r="GD20" i="160" s="1"/>
  <c r="GD18" i="160"/>
  <c r="CO34" i="159"/>
  <c r="CO31" i="159"/>
  <c r="CP22" i="159"/>
  <c r="CO2" i="160"/>
  <c r="CN29" i="160"/>
  <c r="T48" i="160"/>
  <c r="T39" i="160"/>
  <c r="CN30" i="158" l="1"/>
  <c r="CO18" i="158"/>
  <c r="CN27" i="158"/>
  <c r="GF17" i="160"/>
  <c r="GG16" i="160"/>
  <c r="GE18" i="160"/>
  <c r="GE19" i="160"/>
  <c r="GE20" i="160" s="1"/>
  <c r="CO29" i="160"/>
  <c r="CP2" i="160"/>
  <c r="CP31" i="159"/>
  <c r="CQ22" i="159"/>
  <c r="CP34" i="159"/>
  <c r="T51" i="160"/>
  <c r="T37" i="160"/>
  <c r="CP18" i="158" l="1"/>
  <c r="CO27" i="158"/>
  <c r="CO30" i="158"/>
  <c r="GH16" i="160"/>
  <c r="GG17" i="160"/>
  <c r="GF18" i="160"/>
  <c r="GF19" i="160"/>
  <c r="GF20" i="160" s="1"/>
  <c r="CP29" i="160"/>
  <c r="CQ2" i="160"/>
  <c r="CQ34" i="159"/>
  <c r="CQ31" i="159"/>
  <c r="CR22" i="159"/>
  <c r="T49" i="160"/>
  <c r="T38" i="160"/>
  <c r="T50" i="160" s="1"/>
  <c r="T42" i="160"/>
  <c r="CP30" i="158" l="1"/>
  <c r="CQ18" i="158"/>
  <c r="CP27" i="158"/>
  <c r="GG19" i="160"/>
  <c r="GG20" i="160" s="1"/>
  <c r="GG18" i="160"/>
  <c r="GH17" i="160"/>
  <c r="GI16" i="160"/>
  <c r="CR2" i="160"/>
  <c r="CQ29" i="160"/>
  <c r="CR31" i="159"/>
  <c r="CS22" i="159"/>
  <c r="CR34" i="159"/>
  <c r="T43" i="160"/>
  <c r="CQ30" i="158" l="1"/>
  <c r="CR18" i="158"/>
  <c r="CQ27" i="158"/>
  <c r="GI17" i="160"/>
  <c r="GJ16" i="160"/>
  <c r="GH18" i="160"/>
  <c r="GH19" i="160"/>
  <c r="GH20" i="160" s="1"/>
  <c r="CS31" i="159"/>
  <c r="CT22" i="159"/>
  <c r="CS34" i="159"/>
  <c r="CR29" i="160"/>
  <c r="CS2" i="160"/>
  <c r="U23" i="160"/>
  <c r="U24" i="160" s="1"/>
  <c r="T52" i="160"/>
  <c r="CR30" i="158" l="1"/>
  <c r="CS18" i="158"/>
  <c r="CR27" i="158"/>
  <c r="GJ17" i="160"/>
  <c r="GK16" i="160"/>
  <c r="GI18" i="160"/>
  <c r="GI19" i="160"/>
  <c r="GI20" i="160" s="1"/>
  <c r="CT31" i="159"/>
  <c r="CT34" i="159"/>
  <c r="CU22" i="159"/>
  <c r="CS29" i="160"/>
  <c r="CT2" i="160"/>
  <c r="U33" i="160"/>
  <c r="U25" i="160"/>
  <c r="U26" i="160"/>
  <c r="CT18" i="158" l="1"/>
  <c r="CS27" i="158"/>
  <c r="CS30" i="158"/>
  <c r="GL16" i="160"/>
  <c r="GK17" i="160"/>
  <c r="GJ18" i="160"/>
  <c r="GJ19" i="160"/>
  <c r="GJ20" i="160" s="1"/>
  <c r="CU34" i="159"/>
  <c r="CU31" i="159"/>
  <c r="CV22" i="159"/>
  <c r="CU2" i="160"/>
  <c r="CT29" i="160"/>
  <c r="U47" i="160"/>
  <c r="U35" i="160"/>
  <c r="CT30" i="158" l="1"/>
  <c r="CU18" i="158"/>
  <c r="CT27" i="158"/>
  <c r="GK19" i="160"/>
  <c r="GK20" i="160" s="1"/>
  <c r="GK18" i="160"/>
  <c r="GL17" i="160"/>
  <c r="GM16" i="160"/>
  <c r="CW22" i="159"/>
  <c r="CV34" i="159"/>
  <c r="CV31" i="159"/>
  <c r="CV2" i="160"/>
  <c r="CU29" i="160"/>
  <c r="U48" i="160"/>
  <c r="U39" i="160"/>
  <c r="CU30" i="158" l="1"/>
  <c r="CV18" i="158"/>
  <c r="CU27" i="158"/>
  <c r="GN16" i="160"/>
  <c r="GN17" i="160" s="1"/>
  <c r="GM17" i="160"/>
  <c r="GL18" i="160"/>
  <c r="GL19" i="160"/>
  <c r="GL20" i="160" s="1"/>
  <c r="CV29" i="160"/>
  <c r="CW2" i="160"/>
  <c r="CW31" i="159"/>
  <c r="CW34" i="159"/>
  <c r="CX22" i="159"/>
  <c r="U51" i="160"/>
  <c r="U37" i="160"/>
  <c r="CV27" i="158" l="1"/>
  <c r="CW18" i="158"/>
  <c r="CV30" i="158"/>
  <c r="GM18" i="160"/>
  <c r="GM19" i="160"/>
  <c r="GM20" i="160" s="1"/>
  <c r="GN19" i="160"/>
  <c r="GN20" i="160" s="1"/>
  <c r="GN18" i="160"/>
  <c r="CW29" i="160"/>
  <c r="CX2" i="160"/>
  <c r="CX34" i="159"/>
  <c r="CX31" i="159"/>
  <c r="CY22" i="159"/>
  <c r="U49" i="160"/>
  <c r="U38" i="160"/>
  <c r="U50" i="160" s="1"/>
  <c r="U42" i="160"/>
  <c r="CX18" i="158" l="1"/>
  <c r="CW27" i="158"/>
  <c r="CW30" i="158"/>
  <c r="CY2" i="160"/>
  <c r="CZ2" i="160" s="1"/>
  <c r="DA2" i="160" s="1"/>
  <c r="DB2" i="160" s="1"/>
  <c r="DC2" i="160" s="1"/>
  <c r="DD2" i="160" s="1"/>
  <c r="DE2" i="160" s="1"/>
  <c r="DF2" i="160" s="1"/>
  <c r="DG2" i="160" s="1"/>
  <c r="DH2" i="160" s="1"/>
  <c r="DI2" i="160" s="1"/>
  <c r="DJ2" i="160" s="1"/>
  <c r="DK2" i="160" s="1"/>
  <c r="DL2" i="160" s="1"/>
  <c r="DM2" i="160" s="1"/>
  <c r="DN2" i="160" s="1"/>
  <c r="DO2" i="160" s="1"/>
  <c r="DP2" i="160" s="1"/>
  <c r="DQ2" i="160" s="1"/>
  <c r="DR2" i="160" s="1"/>
  <c r="DS2" i="160" s="1"/>
  <c r="DT2" i="160" s="1"/>
  <c r="DU2" i="160" s="1"/>
  <c r="DV2" i="160" s="1"/>
  <c r="DW2" i="160" s="1"/>
  <c r="DX2" i="160" s="1"/>
  <c r="DY2" i="160" s="1"/>
  <c r="DZ2" i="160" s="1"/>
  <c r="EA2" i="160" s="1"/>
  <c r="EB2" i="160" s="1"/>
  <c r="EC2" i="160" s="1"/>
  <c r="ED2" i="160" s="1"/>
  <c r="EE2" i="160" s="1"/>
  <c r="EF2" i="160" s="1"/>
  <c r="EG2" i="160" s="1"/>
  <c r="EH2" i="160" s="1"/>
  <c r="EI2" i="160" s="1"/>
  <c r="EJ2" i="160" s="1"/>
  <c r="EK2" i="160" s="1"/>
  <c r="EL2" i="160" s="1"/>
  <c r="EM2" i="160" s="1"/>
  <c r="EN2" i="160" s="1"/>
  <c r="EO2" i="160" s="1"/>
  <c r="EP2" i="160" s="1"/>
  <c r="EQ2" i="160" s="1"/>
  <c r="ER2" i="160" s="1"/>
  <c r="ES2" i="160" s="1"/>
  <c r="ET2" i="160" s="1"/>
  <c r="EU2" i="160" s="1"/>
  <c r="EV2" i="160" s="1"/>
  <c r="EW2" i="160" s="1"/>
  <c r="EX2" i="160" s="1"/>
  <c r="EY2" i="160" s="1"/>
  <c r="EZ2" i="160" s="1"/>
  <c r="FA2" i="160" s="1"/>
  <c r="FB2" i="160" s="1"/>
  <c r="FC2" i="160" s="1"/>
  <c r="FD2" i="160" s="1"/>
  <c r="FE2" i="160" s="1"/>
  <c r="FF2" i="160" s="1"/>
  <c r="FG2" i="160" s="1"/>
  <c r="FH2" i="160" s="1"/>
  <c r="FI2" i="160" s="1"/>
  <c r="FJ2" i="160" s="1"/>
  <c r="FK2" i="160" s="1"/>
  <c r="FL2" i="160" s="1"/>
  <c r="FM2" i="160" s="1"/>
  <c r="FN2" i="160" s="1"/>
  <c r="FO2" i="160" s="1"/>
  <c r="FP2" i="160" s="1"/>
  <c r="FQ2" i="160" s="1"/>
  <c r="FR2" i="160" s="1"/>
  <c r="FS2" i="160" s="1"/>
  <c r="FT2" i="160" s="1"/>
  <c r="FU2" i="160" s="1"/>
  <c r="FV2" i="160" s="1"/>
  <c r="FW2" i="160" s="1"/>
  <c r="FX2" i="160" s="1"/>
  <c r="FY2" i="160" s="1"/>
  <c r="FZ2" i="160" s="1"/>
  <c r="GA2" i="160" s="1"/>
  <c r="GB2" i="160" s="1"/>
  <c r="GC2" i="160" s="1"/>
  <c r="GD2" i="160" s="1"/>
  <c r="GE2" i="160" s="1"/>
  <c r="GF2" i="160" s="1"/>
  <c r="GG2" i="160" s="1"/>
  <c r="GH2" i="160" s="1"/>
  <c r="GI2" i="160" s="1"/>
  <c r="GJ2" i="160" s="1"/>
  <c r="GK2" i="160" s="1"/>
  <c r="GL2" i="160" s="1"/>
  <c r="GM2" i="160" s="1"/>
  <c r="GN2" i="160" s="1"/>
  <c r="CY31" i="159"/>
  <c r="CY34" i="159"/>
  <c r="U43" i="160"/>
  <c r="CX27" i="158" l="1"/>
  <c r="CX30" i="158"/>
  <c r="U52" i="160"/>
  <c r="V23" i="160"/>
  <c r="V24" i="160" s="1"/>
  <c r="V25" i="160" l="1"/>
  <c r="V33" i="160"/>
  <c r="V26" i="160"/>
  <c r="V35" i="160" l="1"/>
  <c r="V47" i="160"/>
  <c r="V48" i="160" l="1"/>
  <c r="V39" i="160"/>
  <c r="V51" i="160" l="1"/>
  <c r="V37" i="160"/>
  <c r="V49" i="160" l="1"/>
  <c r="V38" i="160"/>
  <c r="V50" i="160" s="1"/>
  <c r="V42" i="160"/>
  <c r="V43" i="160" l="1"/>
  <c r="W23" i="160" l="1"/>
  <c r="W24" i="160" s="1"/>
  <c r="V52" i="160"/>
  <c r="W25" i="160" l="1"/>
  <c r="W33" i="160"/>
  <c r="W26" i="160"/>
  <c r="W47" i="160" l="1"/>
  <c r="W35" i="160"/>
  <c r="W48" i="160" l="1"/>
  <c r="W39" i="160"/>
  <c r="W51" i="160" l="1"/>
  <c r="W37" i="160"/>
  <c r="W38" i="160" l="1"/>
  <c r="W50" i="160" s="1"/>
  <c r="W49" i="160"/>
  <c r="W42" i="160"/>
  <c r="W43" i="160" l="1"/>
  <c r="W52" i="160" l="1"/>
  <c r="X23" i="160"/>
  <c r="X24" i="160" s="1"/>
  <c r="X33" i="160" l="1"/>
  <c r="X25" i="160"/>
  <c r="X26" i="160"/>
  <c r="X47" i="160" l="1"/>
  <c r="X35" i="160"/>
  <c r="X48" i="160" l="1"/>
  <c r="X39" i="160"/>
  <c r="X37" i="160" l="1"/>
  <c r="X51" i="160"/>
  <c r="X38" i="160" l="1"/>
  <c r="X50" i="160" s="1"/>
  <c r="X49" i="160"/>
  <c r="X42" i="160"/>
  <c r="X43" i="160" l="1"/>
  <c r="X52" i="160" l="1"/>
  <c r="Y23" i="160"/>
  <c r="Y24" i="160" s="1"/>
  <c r="Y26" i="160" l="1"/>
  <c r="Y33" i="160"/>
  <c r="Y25" i="160"/>
  <c r="Y35" i="160" l="1"/>
  <c r="Y47" i="160"/>
  <c r="Y48" i="160" l="1"/>
  <c r="Y39" i="160"/>
  <c r="Y37" i="160" l="1"/>
  <c r="Y51" i="160"/>
  <c r="Y38" i="160" l="1"/>
  <c r="Y50" i="160" s="1"/>
  <c r="Y49" i="160"/>
  <c r="Y42" i="160"/>
  <c r="Y43" i="160" l="1"/>
  <c r="Y52" i="160" l="1"/>
  <c r="Z23" i="160"/>
  <c r="Z24" i="160" s="1"/>
  <c r="Z26" i="160" l="1"/>
  <c r="Z33" i="160"/>
  <c r="Z25" i="160"/>
  <c r="Z35" i="160" l="1"/>
  <c r="Z47" i="160"/>
  <c r="Z48" i="160" l="1"/>
  <c r="Z39" i="160"/>
  <c r="Z51" i="160" l="1"/>
  <c r="Z37" i="160"/>
  <c r="Z49" i="160" l="1"/>
  <c r="Z38" i="160"/>
  <c r="Z50" i="160" s="1"/>
  <c r="Z42" i="160"/>
  <c r="Z43" i="160" l="1"/>
  <c r="Z52" i="160" l="1"/>
  <c r="AA23" i="160"/>
  <c r="AA24" i="160" s="1"/>
  <c r="AA26" i="160" l="1"/>
  <c r="AA25" i="160"/>
  <c r="AA33" i="160"/>
  <c r="AA47" i="160" l="1"/>
  <c r="AA35" i="160"/>
  <c r="AA48" i="160" l="1"/>
  <c r="AA39" i="160"/>
  <c r="AA51" i="160" l="1"/>
  <c r="AA37" i="160"/>
  <c r="AA49" i="160" l="1"/>
  <c r="AA38" i="160"/>
  <c r="AA50" i="160" s="1"/>
  <c r="AA42" i="160"/>
  <c r="AA43" i="160" l="1"/>
  <c r="AB23" i="160" l="1"/>
  <c r="AB24" i="160" s="1"/>
  <c r="AA52" i="160"/>
  <c r="AB25" i="160" l="1"/>
  <c r="AB33" i="160"/>
  <c r="AB26" i="160"/>
  <c r="AB47" i="160" l="1"/>
  <c r="AB35" i="160"/>
  <c r="AB48" i="160" l="1"/>
  <c r="AB39" i="160"/>
  <c r="AB37" i="160" l="1"/>
  <c r="AB51" i="160"/>
  <c r="AB38" i="160" l="1"/>
  <c r="AB50" i="160" s="1"/>
  <c r="AB49" i="160"/>
  <c r="AB42" i="160"/>
  <c r="AB43" i="160" l="1"/>
  <c r="AB52" i="160" l="1"/>
  <c r="AC23" i="160"/>
  <c r="AC24" i="160" s="1"/>
  <c r="AC25" i="160" l="1"/>
  <c r="AC33" i="160"/>
  <c r="AC26" i="160"/>
  <c r="AC47" i="160" l="1"/>
  <c r="AC35" i="160"/>
  <c r="AC48" i="160" l="1"/>
  <c r="AC39" i="160"/>
  <c r="AC37" i="160" l="1"/>
  <c r="AC51" i="160"/>
  <c r="AC49" i="160" l="1"/>
  <c r="AC38" i="160"/>
  <c r="AC50" i="160" s="1"/>
  <c r="AC42" i="160"/>
  <c r="AC43" i="160" l="1"/>
  <c r="AC52" i="160" l="1"/>
  <c r="AD23" i="160"/>
  <c r="AD24" i="160" s="1"/>
  <c r="AD26" i="160" l="1"/>
  <c r="AD25" i="160"/>
  <c r="AD33" i="160"/>
  <c r="AD47" i="160" l="1"/>
  <c r="AD35" i="160"/>
  <c r="AD48" i="160" l="1"/>
  <c r="AD39" i="160"/>
  <c r="AD51" i="160" l="1"/>
  <c r="AD37" i="160"/>
  <c r="AD38" i="160" l="1"/>
  <c r="AD50" i="160" s="1"/>
  <c r="AD49" i="160"/>
  <c r="AD42" i="160"/>
  <c r="AD43" i="160" l="1"/>
  <c r="AD52" i="160" l="1"/>
  <c r="AE23" i="160"/>
  <c r="AE24" i="160" s="1"/>
  <c r="AE33" i="160" l="1"/>
  <c r="AE26" i="160"/>
  <c r="AE25" i="160"/>
  <c r="AE47" i="160" l="1"/>
  <c r="AE35" i="160"/>
  <c r="AE48" i="160" l="1"/>
  <c r="AE39" i="160"/>
  <c r="AE37" i="160" l="1"/>
  <c r="AE51" i="160"/>
  <c r="AE49" i="160" l="1"/>
  <c r="AE38" i="160"/>
  <c r="AE50" i="160" s="1"/>
  <c r="AE42" i="160"/>
  <c r="AE43" i="160" l="1"/>
  <c r="AF23" i="160" l="1"/>
  <c r="AF24" i="160" s="1"/>
  <c r="AE52" i="160"/>
  <c r="AF33" i="160" l="1"/>
  <c r="AF26" i="160"/>
  <c r="AF25" i="160"/>
  <c r="AF35" i="160" l="1"/>
  <c r="AF47" i="160"/>
  <c r="AF48" i="160" l="1"/>
  <c r="AF39" i="160"/>
  <c r="AF51" i="160" l="1"/>
  <c r="AF37" i="160"/>
  <c r="AF38" i="160" l="1"/>
  <c r="AF50" i="160" s="1"/>
  <c r="AF49" i="160"/>
  <c r="AF42" i="160"/>
  <c r="AF43" i="160" l="1"/>
  <c r="AF52" i="160" l="1"/>
  <c r="AG23" i="160"/>
  <c r="AG24" i="160" s="1"/>
  <c r="AG33" i="160" l="1"/>
  <c r="AG26" i="160"/>
  <c r="AG25" i="160"/>
  <c r="AG47" i="160" l="1"/>
  <c r="AG35" i="160"/>
  <c r="AG48" i="160" l="1"/>
  <c r="AG39" i="160"/>
  <c r="AG37" i="160" l="1"/>
  <c r="AG51" i="160"/>
  <c r="AG49" i="160" l="1"/>
  <c r="AG38" i="160"/>
  <c r="AG50" i="160" s="1"/>
  <c r="AG42" i="160"/>
  <c r="AG43" i="160" l="1"/>
  <c r="AH23" i="160" l="1"/>
  <c r="AH24" i="160" s="1"/>
  <c r="AG52" i="160"/>
  <c r="AH33" i="160" l="1"/>
  <c r="AH25" i="160"/>
  <c r="AH26" i="160"/>
  <c r="AH35" i="160" l="1"/>
  <c r="AH47" i="160"/>
  <c r="AH48" i="160" l="1"/>
  <c r="AH39" i="160"/>
  <c r="AH51" i="160" l="1"/>
  <c r="AH37" i="160"/>
  <c r="AH38" i="160" l="1"/>
  <c r="AH50" i="160" s="1"/>
  <c r="AH49" i="160"/>
  <c r="AH42" i="160"/>
  <c r="AH43" i="160" l="1"/>
  <c r="AH52" i="160" l="1"/>
  <c r="AI23" i="160"/>
  <c r="AI24" i="160" s="1"/>
  <c r="AI25" i="160" l="1"/>
  <c r="AI26" i="160"/>
  <c r="AI33" i="160"/>
  <c r="AI47" i="160" l="1"/>
  <c r="AI35" i="160"/>
  <c r="AI48" i="160" l="1"/>
  <c r="AI39" i="160"/>
  <c r="AI37" i="160" l="1"/>
  <c r="AI51" i="160"/>
  <c r="AI38" i="160" l="1"/>
  <c r="AI50" i="160" s="1"/>
  <c r="AI49" i="160"/>
  <c r="AI42" i="160"/>
  <c r="AI43" i="160" l="1"/>
  <c r="AI52" i="160" l="1"/>
  <c r="AJ23" i="160"/>
  <c r="AJ24" i="160" s="1"/>
  <c r="AJ33" i="160" l="1"/>
  <c r="AJ25" i="160"/>
  <c r="AJ26" i="160"/>
  <c r="AJ47" i="160" l="1"/>
  <c r="AJ35" i="160"/>
  <c r="AJ48" i="160" l="1"/>
  <c r="AJ39" i="160"/>
  <c r="AJ37" i="160" l="1"/>
  <c r="AJ51" i="160"/>
  <c r="AJ38" i="160" l="1"/>
  <c r="AJ50" i="160" s="1"/>
  <c r="AJ49" i="160"/>
  <c r="AJ42" i="160"/>
  <c r="AJ43" i="160" l="1"/>
  <c r="AK23" i="160" l="1"/>
  <c r="AK24" i="160" s="1"/>
  <c r="AJ52" i="160"/>
  <c r="AK26" i="160" l="1"/>
  <c r="AK33" i="160"/>
  <c r="AK25" i="160"/>
  <c r="AK47" i="160" l="1"/>
  <c r="AK35" i="160"/>
  <c r="AK48" i="160" l="1"/>
  <c r="AK39" i="160"/>
  <c r="AK37" i="160" l="1"/>
  <c r="AK51" i="160"/>
  <c r="AK49" i="160" l="1"/>
  <c r="AK38" i="160"/>
  <c r="AK50" i="160" s="1"/>
  <c r="AK42" i="160"/>
  <c r="AK43" i="160" l="1"/>
  <c r="AL23" i="160" l="1"/>
  <c r="AL24" i="160" s="1"/>
  <c r="AK52" i="160"/>
  <c r="AL25" i="160" l="1"/>
  <c r="AL26" i="160"/>
  <c r="AL33" i="160"/>
  <c r="AL47" i="160" l="1"/>
  <c r="AL35" i="160"/>
  <c r="AL48" i="160" l="1"/>
  <c r="AL39" i="160"/>
  <c r="AL51" i="160" l="1"/>
  <c r="AL37" i="160"/>
  <c r="AL49" i="160" l="1"/>
  <c r="AL38" i="160"/>
  <c r="AL50" i="160" s="1"/>
  <c r="AL42" i="160"/>
  <c r="AL43" i="160" l="1"/>
  <c r="AL52" i="160" l="1"/>
  <c r="AM23" i="160"/>
  <c r="AM24" i="160" s="1"/>
  <c r="AM33" i="160" l="1"/>
  <c r="AM26" i="160"/>
  <c r="AM25" i="160"/>
  <c r="AM35" i="160" l="1"/>
  <c r="AM47" i="160"/>
  <c r="AM48" i="160" l="1"/>
  <c r="AM39" i="160"/>
  <c r="AM51" i="160" l="1"/>
  <c r="AM37" i="160"/>
  <c r="AM49" i="160" l="1"/>
  <c r="AM38" i="160"/>
  <c r="AM50" i="160" s="1"/>
  <c r="AM42" i="160"/>
  <c r="AM43" i="160" l="1"/>
  <c r="AN23" i="160" l="1"/>
  <c r="AN24" i="160" s="1"/>
  <c r="AM52" i="160"/>
  <c r="AN25" i="160" l="1"/>
  <c r="AN33" i="160"/>
  <c r="AN26" i="160"/>
  <c r="AN35" i="160" l="1"/>
  <c r="AN47" i="160"/>
  <c r="AN48" i="160" l="1"/>
  <c r="AN39" i="160"/>
  <c r="AN51" i="160" l="1"/>
  <c r="AN37" i="160"/>
  <c r="AN49" i="160" l="1"/>
  <c r="AN38" i="160"/>
  <c r="AN50" i="160" s="1"/>
  <c r="AN42" i="160"/>
  <c r="AN43" i="160" l="1"/>
  <c r="AN52" i="160" l="1"/>
  <c r="AO23" i="160"/>
  <c r="AO24" i="160" s="1"/>
  <c r="AO26" i="160" l="1"/>
  <c r="AO25" i="160"/>
  <c r="AO33" i="160"/>
  <c r="AO47" i="160" l="1"/>
  <c r="AO35" i="160"/>
  <c r="AO48" i="160" l="1"/>
  <c r="AO39" i="160"/>
  <c r="AO37" i="160" l="1"/>
  <c r="AO51" i="160"/>
  <c r="AO38" i="160" l="1"/>
  <c r="AO50" i="160" s="1"/>
  <c r="AO49" i="160"/>
  <c r="AO42" i="160"/>
  <c r="AO43" i="160" l="1"/>
  <c r="AO52" i="160" l="1"/>
  <c r="AP23" i="160"/>
  <c r="AP24" i="160" s="1"/>
  <c r="AP25" i="160" l="1"/>
  <c r="AP26" i="160"/>
  <c r="AP33" i="160"/>
  <c r="AP47" i="160" l="1"/>
  <c r="AP35" i="160"/>
  <c r="AP48" i="160" l="1"/>
  <c r="AP39" i="160"/>
  <c r="AP37" i="160" l="1"/>
  <c r="AP51" i="160"/>
  <c r="AP49" i="160" l="1"/>
  <c r="AP38" i="160"/>
  <c r="AP50" i="160" s="1"/>
  <c r="AP42" i="160"/>
  <c r="AP43" i="160" l="1"/>
  <c r="AP52" i="160" l="1"/>
  <c r="AQ23" i="160"/>
  <c r="AQ24" i="160" s="1"/>
  <c r="AQ25" i="160" l="1"/>
  <c r="AQ26" i="160"/>
  <c r="AQ33" i="160"/>
  <c r="AQ35" i="160" l="1"/>
  <c r="AQ47" i="160"/>
  <c r="AQ48" i="160" l="1"/>
  <c r="AQ39" i="160"/>
  <c r="AQ51" i="160" l="1"/>
  <c r="AQ37" i="160"/>
  <c r="AQ49" i="160" l="1"/>
  <c r="AQ38" i="160"/>
  <c r="AQ50" i="160" s="1"/>
  <c r="AQ42" i="160"/>
  <c r="AQ43" i="160" l="1"/>
  <c r="AQ52" i="160" l="1"/>
  <c r="AR23" i="160"/>
  <c r="AR24" i="160" s="1"/>
  <c r="AR26" i="160" l="1"/>
  <c r="AR25" i="160"/>
  <c r="AR33" i="160"/>
  <c r="AR35" i="160" l="1"/>
  <c r="AR47" i="160"/>
  <c r="AR48" i="160" l="1"/>
  <c r="AR39" i="160"/>
  <c r="AR37" i="160" l="1"/>
  <c r="AR51" i="160"/>
  <c r="AR49" i="160" l="1"/>
  <c r="AR38" i="160"/>
  <c r="AR50" i="160" s="1"/>
  <c r="AR42" i="160"/>
  <c r="AR43" i="160" l="1"/>
  <c r="AS23" i="160" l="1"/>
  <c r="AS24" i="160" s="1"/>
  <c r="AR52" i="160"/>
  <c r="AS25" i="160" l="1"/>
  <c r="AS33" i="160"/>
  <c r="AS26" i="160"/>
  <c r="AS35" i="160" l="1"/>
  <c r="AS47" i="160"/>
  <c r="AS48" i="160" l="1"/>
  <c r="AS39" i="160"/>
  <c r="AS51" i="160" l="1"/>
  <c r="AS37" i="160"/>
  <c r="AS38" i="160" l="1"/>
  <c r="AS50" i="160" s="1"/>
  <c r="AS49" i="160"/>
  <c r="AS42" i="160"/>
  <c r="AS43" i="160" l="1"/>
  <c r="AS52" i="160" l="1"/>
  <c r="AT23" i="160"/>
  <c r="AT24" i="160" s="1"/>
  <c r="AT26" i="160" l="1"/>
  <c r="AT25" i="160"/>
  <c r="AT33" i="160"/>
  <c r="AT47" i="160" l="1"/>
  <c r="AT35" i="160"/>
  <c r="AT48" i="160" l="1"/>
  <c r="AT39" i="160"/>
  <c r="AT37" i="160" l="1"/>
  <c r="AT51" i="160"/>
  <c r="AT49" i="160" l="1"/>
  <c r="AT38" i="160"/>
  <c r="AT50" i="160" s="1"/>
  <c r="AT42" i="160"/>
  <c r="AT43" i="160" l="1"/>
  <c r="AU23" i="160" l="1"/>
  <c r="AU24" i="160" s="1"/>
  <c r="AT52" i="160"/>
  <c r="AU26" i="160" l="1"/>
  <c r="AU33" i="160"/>
  <c r="AU25" i="160"/>
  <c r="AU35" i="160" l="1"/>
  <c r="AU47" i="160"/>
  <c r="AU48" i="160" l="1"/>
  <c r="AU39" i="160"/>
  <c r="AU51" i="160" l="1"/>
  <c r="AU37" i="160"/>
  <c r="AU49" i="160" l="1"/>
  <c r="AU38" i="160"/>
  <c r="AU50" i="160" s="1"/>
  <c r="AU42" i="160"/>
  <c r="AU43" i="160" l="1"/>
  <c r="AU52" i="160" l="1"/>
  <c r="AV23" i="160"/>
  <c r="AV24" i="160" s="1"/>
  <c r="AV25" i="160" l="1"/>
  <c r="AV33" i="160"/>
  <c r="AV26" i="160"/>
  <c r="AV47" i="160" l="1"/>
  <c r="AV35" i="160"/>
  <c r="AV48" i="160" l="1"/>
  <c r="AV39" i="160"/>
  <c r="AV37" i="160" l="1"/>
  <c r="AV51" i="160"/>
  <c r="AV49" i="160" l="1"/>
  <c r="AV38" i="160"/>
  <c r="AV50" i="160" s="1"/>
  <c r="AV42" i="160"/>
  <c r="AV43" i="160" l="1"/>
  <c r="AW23" i="160" l="1"/>
  <c r="AW24" i="160" s="1"/>
  <c r="AV52" i="160"/>
  <c r="AW26" i="160" l="1"/>
  <c r="AW33" i="160"/>
  <c r="AW25" i="160"/>
  <c r="AW47" i="160" l="1"/>
  <c r="AW35" i="160"/>
  <c r="AW48" i="160" l="1"/>
  <c r="AW39" i="160"/>
  <c r="AW37" i="160" l="1"/>
  <c r="AW51" i="160"/>
  <c r="AW38" i="160" l="1"/>
  <c r="AW50" i="160" s="1"/>
  <c r="AW49" i="160"/>
  <c r="AW42" i="160"/>
  <c r="AW43" i="160" l="1"/>
  <c r="AW52" i="160" l="1"/>
  <c r="AX23" i="160"/>
  <c r="AX24" i="160" s="1"/>
  <c r="AX33" i="160" l="1"/>
  <c r="AX26" i="160"/>
  <c r="AX25" i="160"/>
  <c r="AX47" i="160" l="1"/>
  <c r="AX35" i="160"/>
  <c r="AX48" i="160" l="1"/>
  <c r="AX39" i="160"/>
  <c r="AX37" i="160" l="1"/>
  <c r="AX51" i="160"/>
  <c r="AX49" i="160" l="1"/>
  <c r="AX38" i="160"/>
  <c r="AX50" i="160" s="1"/>
  <c r="AX42" i="160"/>
  <c r="AX43" i="160" l="1"/>
  <c r="AY23" i="160" l="1"/>
  <c r="AY24" i="160" s="1"/>
  <c r="AX52" i="160"/>
  <c r="AY26" i="160" l="1"/>
  <c r="AY25" i="160"/>
  <c r="AY33" i="160"/>
  <c r="AY35" i="160" l="1"/>
  <c r="AY47" i="160"/>
  <c r="AY48" i="160" l="1"/>
  <c r="AY39" i="160"/>
  <c r="AY37" i="160" l="1"/>
  <c r="AY51" i="160"/>
  <c r="AY38" i="160" l="1"/>
  <c r="AY50" i="160" s="1"/>
  <c r="AY49" i="160"/>
  <c r="AY42" i="160"/>
  <c r="AY43" i="160" l="1"/>
  <c r="AY52" i="160" l="1"/>
  <c r="AZ23" i="160"/>
  <c r="AZ24" i="160" s="1"/>
  <c r="AZ25" i="160" l="1"/>
  <c r="AZ26" i="160"/>
  <c r="AZ33" i="160"/>
  <c r="AZ35" i="160" l="1"/>
  <c r="AZ47" i="160"/>
  <c r="AZ48" i="160" l="1"/>
  <c r="AZ39" i="160"/>
  <c r="AZ51" i="160" l="1"/>
  <c r="AZ37" i="160"/>
  <c r="AZ49" i="160" l="1"/>
  <c r="AZ38" i="160"/>
  <c r="AZ50" i="160" s="1"/>
  <c r="AZ42" i="160"/>
  <c r="AZ43" i="160" l="1"/>
  <c r="AZ52" i="160" l="1"/>
  <c r="BA23" i="160"/>
  <c r="BA24" i="160" s="1"/>
  <c r="BA26" i="160" l="1"/>
  <c r="BA25" i="160"/>
  <c r="BA33" i="160"/>
  <c r="BA35" i="160" l="1"/>
  <c r="BA47" i="160"/>
  <c r="BA48" i="160" l="1"/>
  <c r="BA39" i="160"/>
  <c r="BA37" i="160" l="1"/>
  <c r="BA51" i="160"/>
  <c r="BA49" i="160" l="1"/>
  <c r="BA38" i="160"/>
  <c r="BA50" i="160" s="1"/>
  <c r="BA42" i="160"/>
  <c r="BA43" i="160" l="1"/>
  <c r="BB23" i="160" l="1"/>
  <c r="BB24" i="160" s="1"/>
  <c r="BA52" i="160"/>
  <c r="BB26" i="160" l="1"/>
  <c r="BB25" i="160"/>
  <c r="BB33" i="160"/>
  <c r="BB47" i="160" l="1"/>
  <c r="BB35" i="160"/>
  <c r="BB48" i="160" l="1"/>
  <c r="BB39" i="160"/>
  <c r="BB37" i="160" l="1"/>
  <c r="BB51" i="160"/>
  <c r="BB49" i="160" l="1"/>
  <c r="BB38" i="160"/>
  <c r="BB50" i="160" s="1"/>
  <c r="BB42" i="160"/>
  <c r="BB43" i="160" l="1"/>
  <c r="BB52" i="160" l="1"/>
  <c r="BC23" i="160"/>
  <c r="BC24" i="160" s="1"/>
  <c r="BC33" i="160" l="1"/>
  <c r="BC26" i="160"/>
  <c r="BC25" i="160"/>
  <c r="BC35" i="160" l="1"/>
  <c r="BC47" i="160"/>
  <c r="BC48" i="160" l="1"/>
  <c r="BC39" i="160"/>
  <c r="BC37" i="160" l="1"/>
  <c r="BC51" i="160"/>
  <c r="BC38" i="160" l="1"/>
  <c r="BC50" i="160" s="1"/>
  <c r="BC49" i="160"/>
  <c r="BC42" i="160"/>
  <c r="BC43" i="160" l="1"/>
  <c r="BD23" i="160" l="1"/>
  <c r="BD24" i="160" s="1"/>
  <c r="BC52" i="160"/>
  <c r="BD26" i="160" l="1"/>
  <c r="BD25" i="160"/>
  <c r="BD33" i="160"/>
  <c r="BD47" i="160" l="1"/>
  <c r="BD35" i="160"/>
  <c r="BD48" i="160" l="1"/>
  <c r="BD39" i="160"/>
  <c r="BD51" i="160" l="1"/>
  <c r="BD37" i="160"/>
  <c r="BD49" i="160" l="1"/>
  <c r="BD38" i="160"/>
  <c r="BD50" i="160" s="1"/>
  <c r="BD42" i="160"/>
  <c r="BD43" i="160" l="1"/>
  <c r="BD52" i="160" l="1"/>
  <c r="BE23" i="160"/>
  <c r="BE24" i="160" s="1"/>
  <c r="BE25" i="160" l="1"/>
  <c r="BE26" i="160"/>
  <c r="BE33" i="160"/>
  <c r="BE47" i="160" l="1"/>
  <c r="BE35" i="160"/>
  <c r="BE48" i="160" l="1"/>
  <c r="BE39" i="160"/>
  <c r="BE37" i="160" l="1"/>
  <c r="BE51" i="160"/>
  <c r="BE49" i="160" l="1"/>
  <c r="BE38" i="160"/>
  <c r="BE50" i="160" s="1"/>
  <c r="BE42" i="160"/>
  <c r="BE43" i="160" l="1"/>
  <c r="BE52" i="160" l="1"/>
  <c r="BF23" i="160"/>
  <c r="BF24" i="160" s="1"/>
  <c r="BF25" i="160" l="1"/>
  <c r="BF26" i="160"/>
  <c r="BF33" i="160"/>
  <c r="BF35" i="160" l="1"/>
  <c r="BF47" i="160"/>
  <c r="BF48" i="160" l="1"/>
  <c r="BF39" i="160"/>
  <c r="BF37" i="160" l="1"/>
  <c r="BF51" i="160"/>
  <c r="BF49" i="160" l="1"/>
  <c r="BF38" i="160"/>
  <c r="BF50" i="160" s="1"/>
  <c r="BF42" i="160"/>
  <c r="BF43" i="160" l="1"/>
  <c r="BF52" i="160" l="1"/>
  <c r="BG23" i="160"/>
  <c r="BG24" i="160" s="1"/>
  <c r="BG26" i="160" l="1"/>
  <c r="BG33" i="160"/>
  <c r="BG25" i="160"/>
  <c r="BG35" i="160" l="1"/>
  <c r="BG47" i="160"/>
  <c r="BG48" i="160" l="1"/>
  <c r="BG39" i="160"/>
  <c r="BG51" i="160" l="1"/>
  <c r="BG37" i="160"/>
  <c r="BG38" i="160" l="1"/>
  <c r="BG50" i="160" s="1"/>
  <c r="BG49" i="160"/>
  <c r="BG42" i="160"/>
  <c r="BG43" i="160" l="1"/>
  <c r="BG52" i="160" l="1"/>
  <c r="BH23" i="160"/>
  <c r="BH24" i="160" s="1"/>
  <c r="BH26" i="160" l="1"/>
  <c r="BH25" i="160"/>
  <c r="BH33" i="160"/>
  <c r="BH35" i="160" l="1"/>
  <c r="BH47" i="160"/>
  <c r="BH48" i="160" l="1"/>
  <c r="BH39" i="160"/>
  <c r="BH37" i="160" l="1"/>
  <c r="BH51" i="160"/>
  <c r="BH38" i="160" l="1"/>
  <c r="BH50" i="160" s="1"/>
  <c r="BH49" i="160"/>
  <c r="BH42" i="160"/>
  <c r="BH43" i="160" l="1"/>
  <c r="BH52" i="160" l="1"/>
  <c r="BI23" i="160"/>
  <c r="BI24" i="160" s="1"/>
  <c r="BI25" i="160" l="1"/>
  <c r="BI26" i="160"/>
  <c r="BI33" i="160"/>
  <c r="BI35" i="160" l="1"/>
  <c r="BI47" i="160"/>
  <c r="BI48" i="160" l="1"/>
  <c r="BI39" i="160"/>
  <c r="BI37" i="160" l="1"/>
  <c r="BI51" i="160"/>
  <c r="BI49" i="160" l="1"/>
  <c r="BI38" i="160"/>
  <c r="BI50" i="160" s="1"/>
  <c r="BI42" i="160"/>
  <c r="BI43" i="160" l="1"/>
  <c r="BJ23" i="160" l="1"/>
  <c r="BJ24" i="160" s="1"/>
  <c r="BI52" i="160"/>
  <c r="BJ33" i="160" l="1"/>
  <c r="BJ26" i="160"/>
  <c r="BJ25" i="160"/>
  <c r="BJ47" i="160" l="1"/>
  <c r="BJ35" i="160"/>
  <c r="BJ48" i="160" l="1"/>
  <c r="BJ39" i="160"/>
  <c r="BJ37" i="160" l="1"/>
  <c r="BJ51" i="160"/>
  <c r="BJ38" i="160" l="1"/>
  <c r="BJ50" i="160" s="1"/>
  <c r="BJ49" i="160"/>
  <c r="BJ42" i="160"/>
  <c r="BJ43" i="160" l="1"/>
  <c r="BJ52" i="160" l="1"/>
  <c r="BK23" i="160"/>
  <c r="BK24" i="160" s="1"/>
  <c r="BK33" i="160" l="1"/>
  <c r="BK26" i="160"/>
  <c r="BK25" i="160"/>
  <c r="BK47" i="160" l="1"/>
  <c r="BK35" i="160"/>
  <c r="BK48" i="160" l="1"/>
  <c r="BK39" i="160"/>
  <c r="BK51" i="160" l="1"/>
  <c r="BK37" i="160"/>
  <c r="BK38" i="160" l="1"/>
  <c r="BK50" i="160" s="1"/>
  <c r="BK49" i="160"/>
  <c r="BK42" i="160"/>
  <c r="BK43" i="160" l="1"/>
  <c r="BL23" i="160" l="1"/>
  <c r="BL24" i="160" s="1"/>
  <c r="BK52" i="160"/>
  <c r="BL25" i="160" l="1"/>
  <c r="BL33" i="160"/>
  <c r="BL26" i="160"/>
  <c r="BL47" i="160" l="1"/>
  <c r="BL35" i="160"/>
  <c r="BL48" i="160" l="1"/>
  <c r="BL39" i="160"/>
  <c r="BL37" i="160" l="1"/>
  <c r="BL51" i="160"/>
  <c r="BL49" i="160" l="1"/>
  <c r="BL38" i="160"/>
  <c r="BL50" i="160" s="1"/>
  <c r="BL42" i="160"/>
  <c r="BL43" i="160" l="1"/>
  <c r="BL52" i="160" l="1"/>
  <c r="BM23" i="160"/>
  <c r="BM24" i="160" s="1"/>
  <c r="BM26" i="160" l="1"/>
  <c r="BM25" i="160"/>
  <c r="BM33" i="160"/>
  <c r="BM35" i="160" l="1"/>
  <c r="BM47" i="160"/>
  <c r="BM48" i="160" l="1"/>
  <c r="BM39" i="160"/>
  <c r="BM51" i="160" l="1"/>
  <c r="BM37" i="160"/>
  <c r="BM49" i="160" l="1"/>
  <c r="BM38" i="160"/>
  <c r="BM50" i="160" s="1"/>
  <c r="BM42" i="160"/>
  <c r="BM43" i="160" l="1"/>
  <c r="BN23" i="160" l="1"/>
  <c r="BN24" i="160" s="1"/>
  <c r="BM52" i="160"/>
  <c r="BN26" i="160" l="1"/>
  <c r="BN33" i="160"/>
  <c r="BN25" i="160"/>
  <c r="BN35" i="160" l="1"/>
  <c r="BN47" i="160"/>
  <c r="BN48" i="160" l="1"/>
  <c r="BN39" i="160"/>
  <c r="BN51" i="160" l="1"/>
  <c r="BN37" i="160"/>
  <c r="BN38" i="160" l="1"/>
  <c r="BN50" i="160" s="1"/>
  <c r="BN49" i="160"/>
  <c r="BN42" i="160"/>
  <c r="BN43" i="160" l="1"/>
  <c r="BN52" i="160" l="1"/>
  <c r="BO23" i="160"/>
  <c r="BO24" i="160" s="1"/>
  <c r="BO33" i="160" l="1"/>
  <c r="BO25" i="160"/>
  <c r="BO26" i="160"/>
  <c r="BO47" i="160" l="1"/>
  <c r="BO35" i="160"/>
  <c r="BO48" i="160" l="1"/>
  <c r="BO39" i="160"/>
  <c r="BO37" i="160" l="1"/>
  <c r="BO51" i="160"/>
  <c r="BO38" i="160" l="1"/>
  <c r="BO50" i="160" s="1"/>
  <c r="BO49" i="160"/>
  <c r="BO42" i="160"/>
  <c r="BO43" i="160" l="1"/>
  <c r="BO52" i="160" l="1"/>
  <c r="BP23" i="160"/>
  <c r="BP24" i="160" s="1"/>
  <c r="BP26" i="160" l="1"/>
  <c r="BP33" i="160"/>
  <c r="BP25" i="160"/>
  <c r="BP35" i="160" l="1"/>
  <c r="BP47" i="160"/>
  <c r="BP48" i="160" l="1"/>
  <c r="BP39" i="160"/>
  <c r="BP51" i="160" l="1"/>
  <c r="BP37" i="160"/>
  <c r="BP38" i="160" l="1"/>
  <c r="BP50" i="160" s="1"/>
  <c r="BP49" i="160"/>
  <c r="BP42" i="160"/>
  <c r="BP43" i="160" l="1"/>
  <c r="BP52" i="160" l="1"/>
  <c r="BQ23" i="160"/>
  <c r="BQ24" i="160" s="1"/>
  <c r="BQ26" i="160" l="1"/>
  <c r="BQ25" i="160"/>
  <c r="BQ33" i="160"/>
  <c r="BQ47" i="160" l="1"/>
  <c r="BQ35" i="160"/>
  <c r="BQ48" i="160" l="1"/>
  <c r="BQ39" i="160"/>
  <c r="BQ51" i="160" l="1"/>
  <c r="BQ37" i="160"/>
  <c r="BQ49" i="160" l="1"/>
  <c r="BQ38" i="160"/>
  <c r="BQ50" i="160" s="1"/>
  <c r="BQ42" i="160"/>
  <c r="BQ43" i="160" l="1"/>
  <c r="BQ52" i="160" l="1"/>
  <c r="BR23" i="160"/>
  <c r="BR24" i="160" s="1"/>
  <c r="BR25" i="160" l="1"/>
  <c r="BR26" i="160"/>
  <c r="BR33" i="160"/>
  <c r="BR35" i="160" l="1"/>
  <c r="BR47" i="160"/>
  <c r="BR48" i="160" l="1"/>
  <c r="BR39" i="160"/>
  <c r="BR51" i="160" l="1"/>
  <c r="BR37" i="160"/>
  <c r="BR38" i="160" l="1"/>
  <c r="BR50" i="160" s="1"/>
  <c r="BR49" i="160"/>
  <c r="BR42" i="160"/>
  <c r="BR43" i="160" l="1"/>
  <c r="BR52" i="160" l="1"/>
  <c r="BS23" i="160"/>
  <c r="BS24" i="160" s="1"/>
  <c r="BS33" i="160" l="1"/>
  <c r="BS26" i="160"/>
  <c r="BS25" i="160"/>
  <c r="BS35" i="160" l="1"/>
  <c r="BS47" i="160"/>
  <c r="BS48" i="160" l="1"/>
  <c r="BS39" i="160"/>
  <c r="BS37" i="160" l="1"/>
  <c r="BS51" i="160"/>
  <c r="BS38" i="160" l="1"/>
  <c r="BS50" i="160" s="1"/>
  <c r="BS49" i="160"/>
  <c r="BS42" i="160"/>
  <c r="BS43" i="160" l="1"/>
  <c r="BT23" i="160" l="1"/>
  <c r="BT24" i="160" s="1"/>
  <c r="BS52" i="160"/>
  <c r="BT25" i="160" l="1"/>
  <c r="BT26" i="160"/>
  <c r="BT33" i="160"/>
  <c r="BT47" i="160" l="1"/>
  <c r="BT35" i="160"/>
  <c r="BT48" i="160" l="1"/>
  <c r="BT39" i="160"/>
  <c r="BT51" i="160" l="1"/>
  <c r="BT37" i="160"/>
  <c r="BT38" i="160" l="1"/>
  <c r="BT50" i="160" s="1"/>
  <c r="BT49" i="160"/>
  <c r="BT42" i="160"/>
  <c r="BT43" i="160" l="1"/>
  <c r="BT52" i="160" l="1"/>
  <c r="BU23" i="160"/>
  <c r="BU24" i="160" s="1"/>
  <c r="BU26" i="160" l="1"/>
  <c r="BU33" i="160"/>
  <c r="BU25" i="160"/>
  <c r="BU35" i="160" l="1"/>
  <c r="BU47" i="160"/>
  <c r="BU48" i="160" l="1"/>
  <c r="BU39" i="160"/>
  <c r="BU37" i="160" l="1"/>
  <c r="BU51" i="160"/>
  <c r="BU49" i="160" l="1"/>
  <c r="BU38" i="160"/>
  <c r="BU50" i="160" s="1"/>
  <c r="BU42" i="160"/>
  <c r="BU43" i="160" l="1"/>
  <c r="BV23" i="160" l="1"/>
  <c r="BV24" i="160" s="1"/>
  <c r="BU52" i="160"/>
  <c r="BV25" i="160" l="1"/>
  <c r="BV26" i="160"/>
  <c r="BV33" i="160"/>
  <c r="BV47" i="160" l="1"/>
  <c r="BV35" i="160"/>
  <c r="BV48" i="160" l="1"/>
  <c r="BV39" i="160"/>
  <c r="BV51" i="160" l="1"/>
  <c r="BV37" i="160"/>
  <c r="BV49" i="160" l="1"/>
  <c r="BV38" i="160"/>
  <c r="BV50" i="160" s="1"/>
  <c r="BV42" i="160"/>
  <c r="BV43" i="160" l="1"/>
  <c r="BV52" i="160" l="1"/>
  <c r="BW23" i="160"/>
  <c r="BW24" i="160" s="1"/>
  <c r="BW26" i="160" l="1"/>
  <c r="BW25" i="160"/>
  <c r="BW33" i="160"/>
  <c r="BW47" i="160" l="1"/>
  <c r="BW35" i="160"/>
  <c r="BW48" i="160" l="1"/>
  <c r="BW39" i="160"/>
  <c r="BW37" i="160" l="1"/>
  <c r="BW51" i="160"/>
  <c r="BW49" i="160" l="1"/>
  <c r="BW38" i="160"/>
  <c r="BW50" i="160" s="1"/>
  <c r="BW42" i="160"/>
  <c r="BW43" i="160" l="1"/>
  <c r="BX23" i="160" l="1"/>
  <c r="BX24" i="160" s="1"/>
  <c r="BW52" i="160"/>
  <c r="BX25" i="160" l="1"/>
  <c r="BX33" i="160"/>
  <c r="BX26" i="160"/>
  <c r="BX35" i="160" l="1"/>
  <c r="BX47" i="160"/>
  <c r="BX48" i="160" l="1"/>
  <c r="BX39" i="160"/>
  <c r="BX51" i="160" l="1"/>
  <c r="BX37" i="160"/>
  <c r="BX38" i="160" l="1"/>
  <c r="BX50" i="160" s="1"/>
  <c r="BX49" i="160"/>
  <c r="BX42" i="160"/>
  <c r="BX43" i="160" l="1"/>
  <c r="BX52" i="160" l="1"/>
  <c r="BY23" i="160"/>
  <c r="BY24" i="160" s="1"/>
  <c r="BY25" i="160" l="1"/>
  <c r="BY26" i="160"/>
  <c r="BY33" i="160"/>
  <c r="BY35" i="160" l="1"/>
  <c r="BY47" i="160"/>
  <c r="BY48" i="160" l="1"/>
  <c r="BY39" i="160"/>
  <c r="BY51" i="160" l="1"/>
  <c r="BY37" i="160"/>
  <c r="BY38" i="160" l="1"/>
  <c r="BY50" i="160" s="1"/>
  <c r="BY49" i="160"/>
  <c r="BY42" i="160"/>
  <c r="BY43" i="160" l="1"/>
  <c r="BZ23" i="160" l="1"/>
  <c r="BZ24" i="160" s="1"/>
  <c r="BY52" i="160"/>
  <c r="BZ26" i="160" l="1"/>
  <c r="BZ33" i="160"/>
  <c r="BZ25" i="160"/>
  <c r="BZ47" i="160" l="1"/>
  <c r="BZ35" i="160"/>
  <c r="BZ48" i="160" l="1"/>
  <c r="BZ39" i="160"/>
  <c r="BZ51" i="160" l="1"/>
  <c r="BZ37" i="160"/>
  <c r="BZ38" i="160" l="1"/>
  <c r="BZ50" i="160" s="1"/>
  <c r="BZ49" i="160"/>
  <c r="BZ42" i="160"/>
  <c r="BZ43" i="160" l="1"/>
  <c r="CA23" i="160" l="1"/>
  <c r="CA24" i="160" s="1"/>
  <c r="BZ52" i="160"/>
  <c r="CA26" i="160" l="1"/>
  <c r="CA25" i="160"/>
  <c r="CA33" i="160"/>
  <c r="CA35" i="160" l="1"/>
  <c r="CA47" i="160"/>
  <c r="CA48" i="160" l="1"/>
  <c r="CA39" i="160"/>
  <c r="CA37" i="160" l="1"/>
  <c r="CA51" i="160"/>
  <c r="CA49" i="160" l="1"/>
  <c r="CA38" i="160"/>
  <c r="CA50" i="160" s="1"/>
  <c r="CA42" i="160"/>
  <c r="CA43" i="160" l="1"/>
  <c r="CA52" i="160" l="1"/>
  <c r="CB23" i="160"/>
  <c r="CB24" i="160" s="1"/>
  <c r="CB26" i="160" l="1"/>
  <c r="CB33" i="160"/>
  <c r="CB25" i="160"/>
  <c r="CB35" i="160" l="1"/>
  <c r="CB47" i="160"/>
  <c r="CB48" i="160" l="1"/>
  <c r="CB39" i="160"/>
  <c r="CB37" i="160" l="1"/>
  <c r="CB51" i="160"/>
  <c r="CB49" i="160" l="1"/>
  <c r="CB38" i="160"/>
  <c r="CB50" i="160" s="1"/>
  <c r="CB42" i="160"/>
  <c r="CB43" i="160" l="1"/>
  <c r="CB52" i="160" l="1"/>
  <c r="CC23" i="160"/>
  <c r="CC24" i="160" s="1"/>
  <c r="CC33" i="160" l="1"/>
  <c r="CC26" i="160"/>
  <c r="CC25" i="160"/>
  <c r="CC35" i="160" l="1"/>
  <c r="CC47" i="160"/>
  <c r="CC48" i="160" l="1"/>
  <c r="CC39" i="160"/>
  <c r="CC51" i="160" l="1"/>
  <c r="CC37" i="160"/>
  <c r="CC49" i="160" l="1"/>
  <c r="CC38" i="160"/>
  <c r="CC50" i="160" s="1"/>
  <c r="CC42" i="160"/>
  <c r="CC43" i="160" l="1"/>
  <c r="CD23" i="160" l="1"/>
  <c r="CD24" i="160" s="1"/>
  <c r="CC52" i="160"/>
  <c r="CD33" i="160" l="1"/>
  <c r="CD25" i="160"/>
  <c r="CD26" i="160"/>
  <c r="CD47" i="160" l="1"/>
  <c r="CD35" i="160"/>
  <c r="CD48" i="160" l="1"/>
  <c r="CD39" i="160"/>
  <c r="CD51" i="160" l="1"/>
  <c r="CD37" i="160"/>
  <c r="CD49" i="160" l="1"/>
  <c r="CD38" i="160"/>
  <c r="CD50" i="160" s="1"/>
  <c r="CD42" i="160"/>
  <c r="CD43" i="160" l="1"/>
  <c r="CD52" i="160" l="1"/>
  <c r="CE23" i="160"/>
  <c r="CE24" i="160" s="1"/>
  <c r="CE26" i="160" l="1"/>
  <c r="CE33" i="160"/>
  <c r="CE25" i="160"/>
  <c r="CE35" i="160" l="1"/>
  <c r="CE47" i="160"/>
  <c r="CE48" i="160" l="1"/>
  <c r="CE39" i="160"/>
  <c r="CE37" i="160" l="1"/>
  <c r="CE51" i="160"/>
  <c r="CE38" i="160" l="1"/>
  <c r="CE50" i="160" s="1"/>
  <c r="CE49" i="160"/>
  <c r="CE42" i="160"/>
  <c r="CE43" i="160" l="1"/>
  <c r="CE52" i="160" l="1"/>
  <c r="CF23" i="160"/>
  <c r="CF24" i="160" s="1"/>
  <c r="CF26" i="160" l="1"/>
  <c r="CF25" i="160"/>
  <c r="CF33" i="160"/>
  <c r="CF47" i="160" l="1"/>
  <c r="CF35" i="160"/>
  <c r="CF48" i="160" l="1"/>
  <c r="CF39" i="160"/>
  <c r="CF37" i="160" l="1"/>
  <c r="CF51" i="160"/>
  <c r="CF38" i="160" l="1"/>
  <c r="CF50" i="160" s="1"/>
  <c r="CF49" i="160"/>
  <c r="CF42" i="160"/>
  <c r="CF43" i="160" l="1"/>
  <c r="CF52" i="160" l="1"/>
  <c r="CG23" i="160"/>
  <c r="CG24" i="160" s="1"/>
  <c r="CG33" i="160" l="1"/>
  <c r="CG26" i="160"/>
  <c r="CG25" i="160"/>
  <c r="CG35" i="160" l="1"/>
  <c r="CG47" i="160"/>
  <c r="CG48" i="160" l="1"/>
  <c r="CG39" i="160"/>
  <c r="CG37" i="160" l="1"/>
  <c r="CG51" i="160"/>
  <c r="CG49" i="160" l="1"/>
  <c r="CG38" i="160"/>
  <c r="CG50" i="160" s="1"/>
  <c r="CG42" i="160"/>
  <c r="CG43" i="160" l="1"/>
  <c r="CG52" i="160" l="1"/>
  <c r="CH23" i="160"/>
  <c r="CH24" i="160" s="1"/>
  <c r="CH33" i="160" l="1"/>
  <c r="CH25" i="160"/>
  <c r="CH26" i="160"/>
  <c r="CH35" i="160" l="1"/>
  <c r="CH47" i="160"/>
  <c r="CH48" i="160" l="1"/>
  <c r="CH39" i="160"/>
  <c r="CH37" i="160" l="1"/>
  <c r="CH51" i="160"/>
  <c r="CH49" i="160" l="1"/>
  <c r="CH38" i="160"/>
  <c r="CH50" i="160" s="1"/>
  <c r="CH42" i="160"/>
  <c r="CH43" i="160" l="1"/>
  <c r="CH52" i="160" l="1"/>
  <c r="CI23" i="160"/>
  <c r="CI24" i="160" s="1"/>
  <c r="CI26" i="160" l="1"/>
  <c r="CI25" i="160"/>
  <c r="CI33" i="160"/>
  <c r="CI35" i="160" l="1"/>
  <c r="CI47" i="160"/>
  <c r="CI48" i="160" l="1"/>
  <c r="CI39" i="160"/>
  <c r="CI37" i="160" l="1"/>
  <c r="CI51" i="160"/>
  <c r="CI38" i="160" l="1"/>
  <c r="CI50" i="160" s="1"/>
  <c r="CI49" i="160"/>
  <c r="CI42" i="160"/>
  <c r="CI43" i="160" l="1"/>
  <c r="CJ23" i="160" l="1"/>
  <c r="CJ24" i="160" s="1"/>
  <c r="CI52" i="160"/>
  <c r="CJ26" i="160" l="1"/>
  <c r="CJ25" i="160"/>
  <c r="CJ33" i="160"/>
  <c r="CJ35" i="160" l="1"/>
  <c r="CJ47" i="160"/>
  <c r="CJ48" i="160" l="1"/>
  <c r="CJ39" i="160"/>
  <c r="CJ37" i="160" l="1"/>
  <c r="CJ51" i="160"/>
  <c r="CJ38" i="160" l="1"/>
  <c r="CJ50" i="160" s="1"/>
  <c r="CJ49" i="160"/>
  <c r="CJ42" i="160"/>
  <c r="CJ43" i="160" l="1"/>
  <c r="CJ52" i="160" l="1"/>
  <c r="CK23" i="160"/>
  <c r="CK24" i="160" s="1"/>
  <c r="CK25" i="160" l="1"/>
  <c r="CK26" i="160"/>
  <c r="CK33" i="160"/>
  <c r="CK35" i="160" l="1"/>
  <c r="CK47" i="160"/>
  <c r="CK48" i="160" l="1"/>
  <c r="CK39" i="160"/>
  <c r="CK37" i="160" l="1"/>
  <c r="CK51" i="160"/>
  <c r="CK49" i="160" l="1"/>
  <c r="CK38" i="160"/>
  <c r="CK50" i="160" s="1"/>
  <c r="CK42" i="160"/>
  <c r="CK43" i="160" l="1"/>
  <c r="CK52" i="160" l="1"/>
  <c r="CL23" i="160"/>
  <c r="CL24" i="160" s="1"/>
  <c r="CL26" i="160" l="1"/>
  <c r="CL33" i="160"/>
  <c r="CL25" i="160"/>
  <c r="CL35" i="160" l="1"/>
  <c r="CL47" i="160"/>
  <c r="CL48" i="160" l="1"/>
  <c r="CL39" i="160"/>
  <c r="CL37" i="160" l="1"/>
  <c r="CL51" i="160"/>
  <c r="CL49" i="160" l="1"/>
  <c r="CL38" i="160"/>
  <c r="CL50" i="160" s="1"/>
  <c r="CL42" i="160"/>
  <c r="CL43" i="160" l="1"/>
  <c r="CM23" i="160" l="1"/>
  <c r="CM24" i="160" s="1"/>
  <c r="CL52" i="160"/>
  <c r="CM25" i="160" l="1"/>
  <c r="CM26" i="160"/>
  <c r="CM33" i="160"/>
  <c r="CM35" i="160" l="1"/>
  <c r="CM47" i="160"/>
  <c r="CM48" i="160" l="1"/>
  <c r="CM39" i="160"/>
  <c r="CM51" i="160" l="1"/>
  <c r="CM37" i="160"/>
  <c r="CM38" i="160" l="1"/>
  <c r="CM50" i="160" s="1"/>
  <c r="CM49" i="160"/>
  <c r="CM42" i="160"/>
  <c r="CM43" i="160" l="1"/>
  <c r="CN23" i="160" l="1"/>
  <c r="CN24" i="160" s="1"/>
  <c r="CM52" i="160"/>
  <c r="CN25" i="160" l="1"/>
  <c r="CN26" i="160"/>
  <c r="CN33" i="160"/>
  <c r="CN47" i="160" l="1"/>
  <c r="CN35" i="160"/>
  <c r="CN48" i="160" l="1"/>
  <c r="CN39" i="160"/>
  <c r="CN37" i="160" l="1"/>
  <c r="CN51" i="160"/>
  <c r="CN38" i="160" l="1"/>
  <c r="CN50" i="160" s="1"/>
  <c r="CN49" i="160"/>
  <c r="CN42" i="160"/>
  <c r="CN43" i="160" l="1"/>
  <c r="CN52" i="160" l="1"/>
  <c r="CO23" i="160"/>
  <c r="CO24" i="160" s="1"/>
  <c r="CO26" i="160" l="1"/>
  <c r="CO25" i="160"/>
  <c r="CO33" i="160"/>
  <c r="CO47" i="160" l="1"/>
  <c r="CO35" i="160"/>
  <c r="CO48" i="160" l="1"/>
  <c r="CO39" i="160"/>
  <c r="CO37" i="160" l="1"/>
  <c r="CO51" i="160"/>
  <c r="CO49" i="160" l="1"/>
  <c r="CO38" i="160"/>
  <c r="CO50" i="160" s="1"/>
  <c r="CO42" i="160"/>
  <c r="CO43" i="160" l="1"/>
  <c r="CO52" i="160" l="1"/>
  <c r="CP23" i="160"/>
  <c r="CP24" i="160" s="1"/>
  <c r="CP25" i="160" l="1"/>
  <c r="CP33" i="160"/>
  <c r="CP26" i="160"/>
  <c r="CP35" i="160" l="1"/>
  <c r="CP47" i="160"/>
  <c r="CP48" i="160" l="1"/>
  <c r="CP39" i="160"/>
  <c r="CP37" i="160" l="1"/>
  <c r="CP51" i="160"/>
  <c r="CP49" i="160" l="1"/>
  <c r="CP38" i="160"/>
  <c r="CP50" i="160" s="1"/>
  <c r="CP42" i="160"/>
  <c r="CP43" i="160" l="1"/>
  <c r="CQ23" i="160" l="1"/>
  <c r="CQ24" i="160" s="1"/>
  <c r="CP52" i="160"/>
  <c r="CQ26" i="160" l="1"/>
  <c r="CQ25" i="160"/>
  <c r="CQ33" i="160"/>
  <c r="CQ47" i="160" l="1"/>
  <c r="CQ35" i="160"/>
  <c r="CQ48" i="160" l="1"/>
  <c r="CQ39" i="160"/>
  <c r="CQ51" i="160" l="1"/>
  <c r="CQ37" i="160"/>
  <c r="CQ49" i="160" l="1"/>
  <c r="CQ38" i="160"/>
  <c r="CQ50" i="160" s="1"/>
  <c r="CQ42" i="160"/>
  <c r="CQ43" i="160" l="1"/>
  <c r="CQ52" i="160" l="1"/>
  <c r="CR23" i="160"/>
  <c r="CR24" i="160" s="1"/>
  <c r="CR26" i="160" l="1"/>
  <c r="CR25" i="160"/>
  <c r="CR33" i="160"/>
  <c r="CR47" i="160" l="1"/>
  <c r="CR35" i="160"/>
  <c r="CR48" i="160" l="1"/>
  <c r="CR39" i="160"/>
  <c r="CR51" i="160" l="1"/>
  <c r="CR37" i="160"/>
  <c r="CR38" i="160" l="1"/>
  <c r="CR50" i="160" s="1"/>
  <c r="CR49" i="160"/>
  <c r="CR42" i="160"/>
  <c r="CR43" i="160" l="1"/>
  <c r="CS23" i="160" l="1"/>
  <c r="CS24" i="160" s="1"/>
  <c r="CR52" i="160"/>
  <c r="CS33" i="160" l="1"/>
  <c r="CS26" i="160"/>
  <c r="CS25" i="160"/>
  <c r="CS35" i="160" l="1"/>
  <c r="CS47" i="160"/>
  <c r="CS48" i="160" l="1"/>
  <c r="CS39" i="160"/>
  <c r="CS37" i="160" l="1"/>
  <c r="CS51" i="160"/>
  <c r="CS49" i="160" l="1"/>
  <c r="CS38" i="160"/>
  <c r="CS50" i="160" s="1"/>
  <c r="CS42" i="160"/>
  <c r="CS43" i="160" l="1"/>
  <c r="CS52" i="160" l="1"/>
  <c r="CT23" i="160"/>
  <c r="CT24" i="160" s="1"/>
  <c r="CT25" i="160" l="1"/>
  <c r="CT26" i="160"/>
  <c r="CT33" i="160"/>
  <c r="CT35" i="160" l="1"/>
  <c r="CT47" i="160"/>
  <c r="CT48" i="160" l="1"/>
  <c r="CT39" i="160"/>
  <c r="CT37" i="160" l="1"/>
  <c r="CT51" i="160"/>
  <c r="CT49" i="160" l="1"/>
  <c r="CT38" i="160"/>
  <c r="CT50" i="160" s="1"/>
  <c r="CT42" i="160"/>
  <c r="CT43" i="160" l="1"/>
  <c r="CU23" i="160" l="1"/>
  <c r="CU24" i="160" s="1"/>
  <c r="CT52" i="160"/>
  <c r="CU26" i="160" l="1"/>
  <c r="CU25" i="160"/>
  <c r="CU33" i="160"/>
  <c r="CU47" i="160" l="1"/>
  <c r="CU35" i="160"/>
  <c r="CU48" i="160" l="1"/>
  <c r="CU39" i="160"/>
  <c r="CU51" i="160" l="1"/>
  <c r="CU37" i="160"/>
  <c r="CU38" i="160" l="1"/>
  <c r="CU50" i="160" s="1"/>
  <c r="CU49" i="160"/>
  <c r="CU42" i="160"/>
  <c r="CU43" i="160" l="1"/>
  <c r="CU52" i="160" l="1"/>
  <c r="CV23" i="160"/>
  <c r="CV24" i="160" s="1"/>
  <c r="CV25" i="160" l="1"/>
  <c r="CV33" i="160"/>
  <c r="CV26" i="160"/>
  <c r="CV47" i="160" l="1"/>
  <c r="CV35" i="160"/>
  <c r="CV48" i="160" l="1"/>
  <c r="CV39" i="160"/>
  <c r="CV51" i="160" l="1"/>
  <c r="CV37" i="160"/>
  <c r="CV38" i="160" l="1"/>
  <c r="CV50" i="160" s="1"/>
  <c r="CV49" i="160"/>
  <c r="CV42" i="160"/>
  <c r="CV43" i="160" l="1"/>
  <c r="CW23" i="160" l="1"/>
  <c r="CW24" i="160" s="1"/>
  <c r="CV52" i="160"/>
  <c r="CW26" i="160" l="1"/>
  <c r="CW33" i="160"/>
  <c r="CW25" i="160"/>
  <c r="CW47" i="160" l="1"/>
  <c r="CW35" i="160"/>
  <c r="CW48" i="160" l="1"/>
  <c r="CW39" i="160"/>
  <c r="CW51" i="160" l="1"/>
  <c r="CW37" i="160"/>
  <c r="CW49" i="160" l="1"/>
  <c r="CW38" i="160"/>
  <c r="CW50" i="160" s="1"/>
  <c r="CW42" i="160"/>
  <c r="CW43" i="160" l="1"/>
  <c r="CW52" i="160" l="1"/>
</calcChain>
</file>

<file path=xl/sharedStrings.xml><?xml version="1.0" encoding="utf-8"?>
<sst xmlns="http://schemas.openxmlformats.org/spreadsheetml/2006/main" count="304" uniqueCount="247">
  <si>
    <t>Billions of nominal dollars (unless otherwise indicated)</t>
  </si>
  <si>
    <t>Calculations</t>
  </si>
  <si>
    <t>Percentage of GDP</t>
  </si>
  <si>
    <t>Net NZS expenditure</t>
  </si>
  <si>
    <t>One-off endowment</t>
  </si>
  <si>
    <t>New Zealand Superannuation Fund Contribution Rate Model</t>
  </si>
  <si>
    <t>Constraints</t>
  </si>
  <si>
    <t>One-off endowments</t>
  </si>
  <si>
    <t>Funding horizon (number of years)</t>
  </si>
  <si>
    <t>Structural limit</t>
  </si>
  <si>
    <t>Actual capital contribution plus net NZS expenditure</t>
  </si>
  <si>
    <t>Capital contribution</t>
  </si>
  <si>
    <t>Minimum contribution including net NZS expenditure</t>
  </si>
  <si>
    <t>Maximum contribution including net NZS expenditure</t>
  </si>
  <si>
    <t>Legislated parameters</t>
  </si>
  <si>
    <t>Specify the length of the funding horizon.  A funding horizon of one year is synonymous with the current pay-as-you-go system.</t>
  </si>
  <si>
    <t>These parameters are non-discretionary, as they are specified in the New Zealand Superannuation Act 2001.</t>
  </si>
  <si>
    <t>percentage of nominal GDP.</t>
  </si>
  <si>
    <t>an amount which the annual capital contribution cannot exceed.  By default, the annual</t>
  </si>
  <si>
    <t>the current-year cost of NZS entitlements are specified in the New Zealand Superannuation</t>
  </si>
  <si>
    <t>This parameter is assumed to be stationary.</t>
  </si>
  <si>
    <t>Expected tax rate on earnings</t>
  </si>
  <si>
    <t>Net NZS expenditure as % of GDP</t>
  </si>
  <si>
    <t>Actual capital contribution plus net NZS expenditure as % of GDP</t>
  </si>
  <si>
    <t>Capital contribution as % of GDP</t>
  </si>
  <si>
    <t>capital contribution cannot exceed the difference between GDP and net NZS expenditure.</t>
  </si>
  <si>
    <t>The length of the funding horizon and the earliest date when the Fund may begin subsidising</t>
  </si>
  <si>
    <t>Enter assumptions on this worksheet.</t>
  </si>
  <si>
    <t>The model is an Excel-based spreadsheet, consisting of several worksheets.</t>
  </si>
  <si>
    <t>Tax forecast</t>
  </si>
  <si>
    <t>Inputs and assumptions</t>
  </si>
  <si>
    <t>Specify, in billions of nominal dollars, the capital contribution for the year.</t>
  </si>
  <si>
    <t>Capital contribution in excess of net NZS expenditure</t>
  </si>
  <si>
    <t>Specify, in billions of nominal dollars, any one-off endowments to the NZS Fund</t>
  </si>
  <si>
    <t>Forecasts are from Treasury's Fiscal Strategy Model.</t>
  </si>
  <si>
    <t>Nominal GDP (expenditure) and net (of tax) NZS expenditure</t>
  </si>
  <si>
    <t>Structural limit for annual capital contribution (calculated)</t>
  </si>
  <si>
    <t>Nominal GDP (expenditure measure)</t>
  </si>
  <si>
    <t>By default, the annual capital contribution cannot exceed the difference between GDP and net NZS expenditure.</t>
  </si>
  <si>
    <t>Net NZS expenditure (superannuation payments after PAYE tax)</t>
  </si>
  <si>
    <t xml:space="preserve">expenditure, by year, as a percentage of nominal GDP. </t>
  </si>
  <si>
    <t>a percentage of nominal GDP. It represents the amount retained in or withdrawn from the Fund.</t>
  </si>
  <si>
    <t>Earnings on assets forecast</t>
  </si>
  <si>
    <t>Specify, in billions of nominal dollars, the gross earnings on assets for the year.</t>
  </si>
  <si>
    <t>Specify, in billions of nominal dollars, the tax paid on those earnings for the year.</t>
  </si>
  <si>
    <t>• the long term tax rate payable on the NZS Fund’s earnings;</t>
  </si>
  <si>
    <t>In addition, a structural limit on the annual capital contribution can be specified — that is,</t>
  </si>
  <si>
    <t>Act 2001.  The model provides the flexibility, however, to specify alternative parameters.</t>
  </si>
  <si>
    <t>Entering a value for a variable forces the model to use that value in that year. If nothing is entered, the model will calculate the variable's value in that year.</t>
  </si>
  <si>
    <t>Constraints to the logic of the model</t>
  </si>
  <si>
    <t>• the gross earnings on the NZS Fund's assets in any forecast year, or later projected years;</t>
  </si>
  <si>
    <t>• the tax paid on those earnings in any forecast year, or later projected years; and</t>
  </si>
  <si>
    <t>• any one-off capital endowments to the NZS Fund in any forecast year, or later projected years.</t>
  </si>
  <si>
    <t>• the capital contribution to the NZS Fund in any forecast year, or later projected years*;</t>
  </si>
  <si>
    <t>Other movements in reserves</t>
  </si>
  <si>
    <t>Specify, in billions of nominal dollars, the other movements in reserves for the year.</t>
  </si>
  <si>
    <t>bond rate that, when added to that bond rate, gives the before-tax nominal annual</t>
  </si>
  <si>
    <t>Expected long-run before-tax nominal annual rate of return</t>
  </si>
  <si>
    <t>produce before-tax nominal annual rate of return on the assets of</t>
  </si>
  <si>
    <t>rate of return on the assets of the NZS Fund in any unconstrained projected year.</t>
  </si>
  <si>
    <t>the NZS Fund in any unconstrained projected year.</t>
  </si>
  <si>
    <t>Specify the effective tax rate on the earnings of the NZS Fund.</t>
  </si>
  <si>
    <t>New Zealand Superannuation (NZS) Fund variables in history</t>
  </si>
  <si>
    <t>Opening net worth</t>
  </si>
  <si>
    <t>Revenue</t>
  </si>
  <si>
    <t>Gains/(losses)</t>
  </si>
  <si>
    <t>Sub-total: Operating balance</t>
  </si>
  <si>
    <t>Closing net worth</t>
  </si>
  <si>
    <r>
      <t xml:space="preserve">Year ended 30 June </t>
    </r>
    <r>
      <rPr>
        <b/>
        <sz val="12"/>
        <rFont val="Calibri"/>
        <family val="2"/>
      </rPr>
      <t>→</t>
    </r>
  </si>
  <si>
    <t>2001/02</t>
  </si>
  <si>
    <t>2002/03</t>
  </si>
  <si>
    <t>2003/04</t>
  </si>
  <si>
    <t>2004/05</t>
  </si>
  <si>
    <t>2005/06</t>
  </si>
  <si>
    <t>2006/07</t>
  </si>
  <si>
    <t>2007/08</t>
  </si>
  <si>
    <t>2008/09</t>
  </si>
  <si>
    <t>2009/10</t>
  </si>
  <si>
    <t>2010/11</t>
  </si>
  <si>
    <t>2011/12</t>
  </si>
  <si>
    <t>($ billion)</t>
  </si>
  <si>
    <r>
      <rPr>
        <i/>
        <sz val="12"/>
        <rFont val="Arial"/>
        <family val="2"/>
      </rPr>
      <t>less</t>
    </r>
    <r>
      <rPr>
        <sz val="12"/>
        <rFont val="Arial"/>
        <family val="2"/>
      </rPr>
      <t xml:space="preserve"> Current tax expense</t>
    </r>
  </si>
  <si>
    <r>
      <rPr>
        <i/>
        <sz val="12"/>
        <rFont val="Arial"/>
        <family val="2"/>
      </rPr>
      <t>less</t>
    </r>
    <r>
      <rPr>
        <sz val="12"/>
        <rFont val="Arial"/>
        <family val="2"/>
      </rPr>
      <t xml:space="preserve"> Other expenses</t>
    </r>
  </si>
  <si>
    <t>Capital contribution from the Crown</t>
  </si>
  <si>
    <t>revenue, tax expense and capital contributions up to and including the last historical fiscal year.</t>
  </si>
  <si>
    <t>The technical assumption for the expected long-run before-tax nominal annual ror on the assets</t>
  </si>
  <si>
    <t>any projected year. This is in line with the NZS Fund's own</t>
  </si>
  <si>
    <t>Performance</t>
  </si>
  <si>
    <t>statement:</t>
  </si>
  <si>
    <t>The Fund's long-term expected ror is, before NZ tax, to exceed the risk-free ror (the interest</t>
  </si>
  <si>
    <t>Different forecasts and projections of nominal GDP, net-of-PAYE tax NZS expenditure and the</t>
  </si>
  <si>
    <t>Fiscal Strategy Model</t>
  </si>
  <si>
    <t>The default assumptions were obtained from the Treasury</t>
  </si>
  <si>
    <t>Net (of tax) NZS expenditure</t>
  </si>
  <si>
    <t>New Zealand Superannuation (NZS) aggregate expenditure and average recipient numbers over June-end (fiscal) year - history, forecast &amp; projection</t>
  </si>
  <si>
    <t>Gross New Zealand Superannuation expenditure ($billion)</t>
  </si>
  <si>
    <t>Nominal Gross Domestic Product (GDP) ($billion)</t>
  </si>
  <si>
    <t>1996/97</t>
  </si>
  <si>
    <t>1997/98</t>
  </si>
  <si>
    <t>1998/99</t>
  </si>
  <si>
    <t>1999/00</t>
  </si>
  <si>
    <t>2000/01</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</si>
  <si>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</si>
  <si>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</si>
  <si>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</si>
  <si>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</si>
  <si>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</si>
  <si>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</si>
  <si>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</si>
  <si>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</si>
  <si>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</si>
  <si>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</si>
  <si>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</si>
  <si>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</si>
  <si>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</si>
  <si>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</si>
  <si>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</si>
  <si>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</si>
  <si>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</si>
  <si>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</si>
  <si>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</si>
  <si>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</si>
  <si>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</si>
  <si>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</si>
  <si>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</si>
  <si>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</si>
  <si>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</si>
  <si>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</si>
  <si>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</si>
  <si>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</si>
  <si>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</si>
  <si>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</si>
  <si>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</si>
  <si>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</si>
  <si>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</si>
  <si>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</si>
  <si>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</si>
  <si>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</si>
  <si>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</si>
  <si>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</si>
  <si>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</si>
  <si>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</si>
  <si>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</si>
  <si>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</si>
  <si>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</si>
  <si>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</si>
  <si>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</si>
  <si>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</si>
  <si>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</si>
  <si>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</si>
  <si>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 xml:space="preserve">Years in red text are actual, historical years </t>
  </si>
  <si>
    <t xml:space="preserve">Years in blue text are the latest Economic &amp; Fiscal Update forecast years </t>
  </si>
  <si>
    <t>Gross NZS expenditure as percentage of nominal GDP</t>
  </si>
  <si>
    <t>Net NZS expenditure as percentage of nominal GDP</t>
  </si>
  <si>
    <t>Fiscal Year (Year ended 30 June) →</t>
  </si>
  <si>
    <t>Average number of NZS recipients in Fiscal Year (thousands)</t>
  </si>
  <si>
    <t>Annual percentage growth of NZS recipients</t>
  </si>
  <si>
    <t>This model calculates the contribution rate for pre-funding New Zealand Superannuation and projects out the NZS Fund variables beyond the latest forecast base.</t>
  </si>
  <si>
    <r>
      <t xml:space="preserve">The </t>
    </r>
    <r>
      <rPr>
        <b/>
        <i/>
        <sz val="10"/>
        <rFont val="Arial"/>
        <family val="2"/>
      </rPr>
      <t>Model</t>
    </r>
    <r>
      <rPr>
        <b/>
        <sz val="10"/>
        <rFont val="Arial"/>
        <family val="2"/>
      </rPr>
      <t xml:space="preserve"> worksheet contains the calculation methodology and numerical results of the calculations.</t>
    </r>
  </si>
  <si>
    <r>
      <t xml:space="preserve">Calculated, by formulae, as GDP </t>
    </r>
    <r>
      <rPr>
        <i/>
        <sz val="10"/>
        <color indexed="12"/>
        <rFont val="Arial"/>
        <family val="2"/>
      </rPr>
      <t>less</t>
    </r>
    <r>
      <rPr>
        <sz val="10"/>
        <color indexed="12"/>
        <rFont val="Arial"/>
        <family val="2"/>
      </rPr>
      <t xml:space="preserve"> net NZS expenditure. </t>
    </r>
  </si>
  <si>
    <t>Year ending June</t>
  </si>
  <si>
    <r>
      <t xml:space="preserve">less </t>
    </r>
    <r>
      <rPr>
        <sz val="10"/>
        <rFont val="Arial"/>
        <family val="2"/>
      </rPr>
      <t>Net NZS expenditure</t>
    </r>
  </si>
  <si>
    <t>New Zealand Superannuation (NZS) Fund Contribution Rate Model</t>
  </si>
  <si>
    <t xml:space="preserve">Default values are the assumptions used to produce the </t>
  </si>
  <si>
    <t>Standard assumptions</t>
  </si>
  <si>
    <t>The model also contains four graphs, two "information data" worksheets and a worksheet with</t>
  </si>
  <si>
    <r>
      <t xml:space="preserve">To use the model, begin with the </t>
    </r>
    <r>
      <rPr>
        <i/>
        <sz val="12"/>
        <rFont val="Arial"/>
        <family val="2"/>
      </rPr>
      <t>Input</t>
    </r>
    <r>
      <rPr>
        <sz val="12"/>
        <rFont val="Arial"/>
        <family val="2"/>
      </rPr>
      <t xml:space="preserve"> worksheet, where modelling assumptions are entered.</t>
    </r>
  </si>
  <si>
    <r>
      <t xml:space="preserve">The calculation methodology and numerical results are given in the </t>
    </r>
    <r>
      <rPr>
        <i/>
        <sz val="12"/>
        <rFont val="Arial"/>
        <family val="2"/>
      </rPr>
      <t xml:space="preserve">Model </t>
    </r>
    <r>
      <rPr>
        <sz val="12"/>
        <rFont val="Arial"/>
        <family val="2"/>
      </rPr>
      <t>worksheet.</t>
    </r>
  </si>
  <si>
    <r>
      <t xml:space="preserve">• The </t>
    </r>
    <r>
      <rPr>
        <i/>
        <sz val="12"/>
        <rFont val="Arial"/>
        <family val="2"/>
      </rPr>
      <t xml:space="preserve">NZS expense - History &amp; Future </t>
    </r>
    <r>
      <rPr>
        <sz val="12"/>
        <rFont val="Arial"/>
        <family val="2"/>
      </rPr>
      <t>worksheet gives actual, forecast and projection data</t>
    </r>
  </si>
  <si>
    <r>
      <t xml:space="preserve">• The </t>
    </r>
    <r>
      <rPr>
        <i/>
        <sz val="12"/>
        <rFont val="Arial"/>
        <family val="2"/>
      </rPr>
      <t xml:space="preserve">History of NZS Fund </t>
    </r>
    <r>
      <rPr>
        <sz val="12"/>
        <rFont val="Arial"/>
        <family val="2"/>
      </rPr>
      <t>worksheet gives the actual outturns of NZS Fund variables, such as</t>
    </r>
  </si>
  <si>
    <r>
      <t>• The</t>
    </r>
    <r>
      <rPr>
        <i/>
        <sz val="12"/>
        <rFont val="Arial"/>
        <family val="2"/>
      </rPr>
      <t xml:space="preserve"> Contribution Rate</t>
    </r>
    <r>
      <rPr>
        <sz val="12"/>
        <rFont val="Arial"/>
        <family val="2"/>
      </rPr>
      <t xml:space="preserve"> graph shows the contribution rate and net (of PAYE tax) NZS</t>
    </r>
  </si>
  <si>
    <r>
      <t xml:space="preserve">• The </t>
    </r>
    <r>
      <rPr>
        <i/>
        <sz val="12"/>
        <rFont val="Arial"/>
        <family val="2"/>
      </rPr>
      <t>Capital Contribution</t>
    </r>
    <r>
      <rPr>
        <sz val="12"/>
        <rFont val="Arial"/>
        <family val="2"/>
      </rPr>
      <t xml:space="preserve"> graph shows the annual capital contribution to the NZS Fund, as</t>
    </r>
  </si>
  <si>
    <t>on NZS aggregate expenses (both gross and net of tax) and annual average recipient numbers.</t>
  </si>
  <si>
    <r>
      <t>• The</t>
    </r>
    <r>
      <rPr>
        <i/>
        <sz val="12"/>
        <rFont val="Arial"/>
        <family val="2"/>
      </rPr>
      <t xml:space="preserve"> NZS to GDP</t>
    </r>
    <r>
      <rPr>
        <sz val="12"/>
        <rFont val="Arial"/>
        <family val="2"/>
      </rPr>
      <t xml:space="preserve"> graph shows the total gross (including tax) NZS expenditure, by fiscal year,</t>
    </r>
  </si>
  <si>
    <t>as a percentage of nominal GDP, over history, the latest forecast and in projections.</t>
  </si>
  <si>
    <r>
      <t>by copying and pasting from the</t>
    </r>
    <r>
      <rPr>
        <i/>
        <sz val="12"/>
        <rFont val="Arial"/>
        <family val="2"/>
      </rPr>
      <t xml:space="preserve"> Defaults</t>
    </r>
    <r>
      <rPr>
        <sz val="12"/>
        <rFont val="Arial"/>
        <family val="2"/>
      </rPr>
      <t xml:space="preserve"> worksheet.</t>
    </r>
  </si>
  <si>
    <r>
      <t xml:space="preserve">A number of assumptions can be specified on the </t>
    </r>
    <r>
      <rPr>
        <i/>
        <sz val="12"/>
        <rFont val="Arial"/>
        <family val="2"/>
      </rPr>
      <t>Input</t>
    </r>
    <r>
      <rPr>
        <sz val="12"/>
        <rFont val="Arial"/>
        <family val="2"/>
      </rPr>
      <t xml:space="preserve"> worksheet, namely:</t>
    </r>
  </si>
  <si>
    <r>
      <t xml:space="preserve">• The </t>
    </r>
    <r>
      <rPr>
        <i/>
        <sz val="12"/>
        <rFont val="Arial"/>
        <family val="2"/>
      </rPr>
      <t xml:space="preserve">Fund Balance </t>
    </r>
    <r>
      <rPr>
        <sz val="12"/>
        <rFont val="Arial"/>
        <family val="2"/>
      </rPr>
      <t>graph shows the size of the NZS Fund, in each fiscal year, as a</t>
    </r>
  </si>
  <si>
    <r>
      <t xml:space="preserve">If the values in the </t>
    </r>
    <r>
      <rPr>
        <i/>
        <sz val="12"/>
        <rFont val="Arial"/>
        <family val="2"/>
      </rPr>
      <t xml:space="preserve">Input </t>
    </r>
    <r>
      <rPr>
        <sz val="12"/>
        <rFont val="Arial"/>
        <family val="2"/>
      </rPr>
      <t>worksheet are changed, they can be restored to the standard inputs</t>
    </r>
  </si>
  <si>
    <t>Years in black text are projected years, launching from the latest forecast base and using Statistics New Zealand demographic and labour force projections and several assumptions based on historical averages and current policy</t>
  </si>
  <si>
    <t>This spreadsheet contains Treasury's model for calculating the capital contribution to, or in</t>
  </si>
  <si>
    <t>future years withdrawal from, the New Zealand Superannuation Fund (NZSF).</t>
  </si>
  <si>
    <t>The distinct time periods used in the model are fiscal years, which are years ending 30 June</t>
  </si>
  <si>
    <t>In years where it is applied, the calculation logic aligns with Sections 42 to 44 of the</t>
  </si>
  <si>
    <t>New Zealand Superannuation and Retirement Income Act 2001</t>
  </si>
  <si>
    <t>nominal annual rate of return (ror) on the NZS Fund’s assets in each projected year;</t>
  </si>
  <si>
    <t>Year index</t>
  </si>
  <si>
    <t>Matrix to calculate discount rate for capital contributions</t>
  </si>
  <si>
    <r>
      <t xml:space="preserve">After-tax in-year compound return </t>
    </r>
    <r>
      <rPr>
        <i/>
        <sz val="10"/>
        <rFont val="Arial"/>
        <family val="2"/>
      </rPr>
      <t>v</t>
    </r>
    <r>
      <rPr>
        <sz val="10"/>
        <rFont val="Arial"/>
        <family val="2"/>
      </rPr>
      <t xml:space="preserve"> with fortnightly rests</t>
    </r>
  </si>
  <si>
    <r>
      <t>After-tax in-year compound return with fortnightly rests in form 1+</t>
    </r>
    <r>
      <rPr>
        <i/>
        <sz val="10"/>
        <rFont val="Arial"/>
        <family val="2"/>
      </rPr>
      <t>v</t>
    </r>
  </si>
  <si>
    <t>Nominal GDP</t>
  </si>
  <si>
    <t>Earnings on assets</t>
  </si>
  <si>
    <t>Tax on earnings</t>
  </si>
  <si>
    <r>
      <t xml:space="preserve">Before-tax nominal annual rate of return </t>
    </r>
    <r>
      <rPr>
        <i/>
        <sz val="10"/>
        <rFont val="Arial"/>
        <family val="2"/>
      </rPr>
      <t>r</t>
    </r>
    <r>
      <rPr>
        <sz val="10"/>
        <rFont val="Arial"/>
        <family val="2"/>
      </rPr>
      <t xml:space="preserve"> on Fund assets</t>
    </r>
  </si>
  <si>
    <r>
      <t xml:space="preserve">After-tax nominal annual rate of return </t>
    </r>
    <r>
      <rPr>
        <i/>
        <sz val="10"/>
        <rFont val="Arial"/>
        <family val="2"/>
      </rPr>
      <t>r*</t>
    </r>
    <r>
      <rPr>
        <sz val="10"/>
        <rFont val="Arial"/>
        <family val="2"/>
      </rPr>
      <t xml:space="preserve"> on Fund assets</t>
    </r>
  </si>
  <si>
    <r>
      <t>After-tax nominal annual rate of return on Fund assets in form 1/(1+</t>
    </r>
    <r>
      <rPr>
        <i/>
        <sz val="10"/>
        <rFont val="Arial"/>
        <family val="2"/>
      </rPr>
      <t>r*</t>
    </r>
    <r>
      <rPr>
        <sz val="10"/>
        <rFont val="Arial"/>
        <family val="2"/>
      </rPr>
      <t>)</t>
    </r>
  </si>
  <si>
    <t>Gross earnings on Fund assets</t>
  </si>
  <si>
    <r>
      <t xml:space="preserve">less </t>
    </r>
    <r>
      <rPr>
        <sz val="10"/>
        <rFont val="Arial"/>
        <family val="2"/>
      </rPr>
      <t>Tax paid on earnings on Fund assets</t>
    </r>
  </si>
  <si>
    <t>Net earnings on Fund assets</t>
  </si>
  <si>
    <t>Cash flows and Fund balance</t>
  </si>
  <si>
    <t>Closing Fund balance</t>
  </si>
  <si>
    <t>Gross earnings on Fund assets as % of GDP</t>
  </si>
  <si>
    <t>Tax paid on earnings on Fund assets as % of GDP</t>
  </si>
  <si>
    <t>Net earnings on Fund assets as % of GDP</t>
  </si>
  <si>
    <t>Closing Fund balance as % of GDP</t>
  </si>
  <si>
    <t>Tax rate on Fund earnings</t>
  </si>
  <si>
    <t>Earliest draw on Fund assets (fiscal year)</t>
  </si>
  <si>
    <t>Specify the first fiscal year in which the Fund may begin subsidising current-year NZS expenditure.</t>
  </si>
  <si>
    <t>No one-off endowments to the Fund are currently planned.</t>
  </si>
  <si>
    <t>Earliest draw on Fund assets (financial year)</t>
  </si>
  <si>
    <t>Required capital contribution plus net NZS expenditure as % of nominal GDP</t>
  </si>
  <si>
    <t xml:space="preserve">Required capital contribution as % of nominal GDP </t>
  </si>
  <si>
    <t>Required capital contribution plus net NZS expenditure as nominal $ value</t>
  </si>
  <si>
    <t>Required capital contribution as nominal $ value</t>
  </si>
  <si>
    <t>Increment to the Government 10-year nominal bond rate to</t>
  </si>
  <si>
    <t>Specify the increment above the annual value of the Government 10-year nominal</t>
  </si>
  <si>
    <t>• the increment to the Government 10-year bond rate used to produce the expected before-tax</t>
  </si>
  <si>
    <t>of the NZS Fund is 2.4 percentage points above the Government nominal 10-year bond rate in</t>
  </si>
  <si>
    <t>rate on NZ Treasury bills) by at least 2.7% p.a. over rolling 20 year periods.</t>
  </si>
  <si>
    <t>As the Government 10-year bond rate is normally higher than the Treasury bill rate, the 2.7% p.a.</t>
  </si>
  <si>
    <t>margin on the Treasury bill rate is proxied as a 2.4% p.a. margin on the 10-year bond rate.</t>
  </si>
  <si>
    <t>Government nominal 10-year bond rate can be specified on the Input worksheet.</t>
  </si>
  <si>
    <t>Government nominal 10-year bond rate</t>
  </si>
  <si>
    <t>Default tracks are the nominal GDP, net aggregate NZS expenditure and Government 10-year bond rate tracks.</t>
  </si>
  <si>
    <t>e.g. the fiscal year 2020/21 begins 1 July 2020 and ends 30 June 2021.</t>
  </si>
  <si>
    <t>Specify, in billions of nominal dollars, Nominal GDP by year to 2116.</t>
  </si>
  <si>
    <t>Specify, in billions of nominal dollars, net NZS expenditure by year to 2116.</t>
  </si>
  <si>
    <t>Specify, as an annual % rate, the Govt. nominal 10-year bond rate by year to 2116.</t>
  </si>
  <si>
    <t>2017 Half Year Economic and Fiscal Update (HYEFU 2017)</t>
  </si>
  <si>
    <t>The 2017 Half Year Economic and Fiscal Update (HYEFU) fiscal and economic forecasts</t>
  </si>
  <si>
    <t>are used as inputs to this version of the model and its outputs appear in the 2017 HYEFU.</t>
  </si>
  <si>
    <r>
      <t xml:space="preserve">input assumptions and tracks that can be used to restore those for 2017 HYEFU in </t>
    </r>
    <r>
      <rPr>
        <i/>
        <sz val="12"/>
        <rFont val="Arial"/>
        <family val="2"/>
      </rPr>
      <t>Input</t>
    </r>
  </si>
  <si>
    <r>
      <t xml:space="preserve">• The </t>
    </r>
    <r>
      <rPr>
        <i/>
        <sz val="12"/>
        <rFont val="Arial"/>
        <family val="2"/>
      </rPr>
      <t xml:space="preserve">Defaults </t>
    </r>
    <r>
      <rPr>
        <sz val="12"/>
        <rFont val="Arial"/>
        <family val="2"/>
      </rPr>
      <t>worksheet contains all the standard inputs to the model for the 2017 HYEFU.</t>
    </r>
  </si>
  <si>
    <t>because they differ from the contributions calculated via the formula in legislation.</t>
  </si>
  <si>
    <t>Fiscal Update (PREFU), which was the last time the model was published on the Treasury site.</t>
  </si>
  <si>
    <t>This expected long-run ror is unchanged from that applied at the 2017 Pre-Election Economic &amp;</t>
  </si>
  <si>
    <t>The assumed tax rate on earnings is 24%. This is unchanged from the 2017 PREFU assumption.</t>
  </si>
  <si>
    <t>and are consistent with the forecasts and projections prepared for the 2017 HYEFU.</t>
  </si>
  <si>
    <t>In this model that is the 2017 Half Year Economic &amp; Fiscal Update (HYEFU) forecast</t>
  </si>
  <si>
    <t>2017 Half Year Economic and Fiscal Update (HYEFU) New Zealand Superannuation (NZS) Fund Contribution Rate Model</t>
  </si>
  <si>
    <r>
      <t xml:space="preserve">To restore assumptions to their original 2017 HYEFU values, copy and paste required values from the </t>
    </r>
    <r>
      <rPr>
        <i/>
        <sz val="10"/>
        <rFont val="Arial"/>
        <family val="2"/>
      </rPr>
      <t>Defaults</t>
    </r>
    <r>
      <rPr>
        <sz val="10"/>
        <rFont val="Arial"/>
        <family val="2"/>
      </rPr>
      <t xml:space="preserve"> worksheet, which has all the key assumptions and input tracks in this </t>
    </r>
    <r>
      <rPr>
        <i/>
        <sz val="10"/>
        <rFont val="Arial"/>
        <family val="2"/>
      </rPr>
      <t>Input</t>
    </r>
    <r>
      <rPr>
        <sz val="10"/>
        <rFont val="Arial"/>
        <family val="2"/>
      </rPr>
      <t xml:space="preserve"> worksheet.</t>
    </r>
  </si>
  <si>
    <t>Time periods are fiscal years or June-end years e.g. 2023 denotes the 2022/23 fiscal year, which is 1 July 2022 to 30 June 2023.</t>
  </si>
  <si>
    <t>2017 Half Year Economic and Fiscal Update NZS Fund output</t>
  </si>
  <si>
    <t>These were produced using 2017 Half Year Economic and Fiscal Update forecasts and projection assumptions</t>
  </si>
  <si>
    <r>
      <t xml:space="preserve">* </t>
    </r>
    <r>
      <rPr>
        <i/>
        <sz val="12"/>
        <rFont val="Arial"/>
        <family val="2"/>
      </rPr>
      <t>Note that this version of the model has used this facility to put prescribed capital contributions</t>
    </r>
  </si>
  <si>
    <t>into the NZS Fund between 2017/18 and 2021/22. These are referred to as "precribed"</t>
  </si>
  <si>
    <t>Re-based Nominal GDP ($ billion) (expenditure measure)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</si>
</sst>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_(* #,##0.00_);_(* \(#,##0.00\);_(* &quot;-&quot;??_);_(@_)"/>
    <numFmt numFmtId="165" formatCode="#,##0.0000"/>
    <numFmt numFmtId="166" formatCode="0.000"/>
    <numFmt numFmtId="167" formatCode="#,##0.000"/>
    <numFmt numFmtId="168" formatCode="0.0%"/>
    <numFmt numFmtId="169" formatCode="0.000%"/>
    <numFmt numFmtId="170" formatCode="#,##0.0"/>
    <numFmt numFmtId="171" formatCode="0.00000"/>
    <numFmt numFmtId="172" formatCode="0.0000"/>
    <numFmt numFmtId="173" formatCode="#,##0_);\(#,##0\);\-_)"/>
    <numFmt numFmtId="174" formatCode="#,##0.00_);\(#,##0.00\);\-_)"/>
    <numFmt numFmtId="175" formatCode="&quot;$&quot;#,##0_);\(&quot;$&quot;#,##0\);\-_)"/>
    <numFmt numFmtId="176" formatCode="&quot;$&quot;#,##0.00_);\(&quot;$&quot;#,##0.00\);\-_)"/>
    <numFmt numFmtId="177" formatCode="&quot;$&quot;#,##0.000,,&quot;m&quot;_);\(&quot;$&quot;#,##0.000,,&quot;m&quot;\);\-_)"/>
    <numFmt numFmtId="178" formatCode="[=0]&quot;-&quot;_);dd\-mmm\-yy"/>
    <numFmt numFmtId="179" formatCode="_(&quot;$&quot;* #,##0.00_);_(&quot;$&quot;* \(#,##0.00\);_(&quot;$&quot;* &quot;-&quot;??_);_(@_)"/>
    <numFmt numFmtId="180" formatCode="&quot;$&quot;#_);\(&quot;$&quot;#\);\-_)"/>
    <numFmt numFmtId="181" formatCode="&quot;$&quot;#,##0.00_);\(&quot;$&quot;#,##0.00_);\-_)"/>
  </numFmts>
  <fonts count="59" x14ac:knownFonts="1">
    <font>
      <sz val="8"/>
      <name val="Helvetica"/>
    </font>
    <font>
      <sz val="11"/>
      <color indexed="8"/>
      <name val="Calibri"/>
      <family val="2"/>
    </font>
    <font>
      <sz val="8"/>
      <name val="Helvetica"/>
      <family val="2"/>
    </font>
    <font>
      <u/>
      <sz val="8"/>
      <color indexed="12"/>
      <name val="Helvetica"/>
      <family val="2"/>
    </font>
    <font>
      <b/>
      <sz val="12"/>
      <name val="Arial"/>
      <family val="2"/>
    </font>
    <font>
      <sz val="12"/>
      <name val="Arial"/>
      <family val="2"/>
    </font>
    <font>
      <i/>
      <sz val="12"/>
      <name val="Arial"/>
      <family val="2"/>
    </font>
    <font>
      <b/>
      <sz val="12"/>
      <name val="Calibri"/>
      <family val="2"/>
    </font>
    <font>
      <u/>
      <sz val="12"/>
      <color indexed="12"/>
      <name val="Arial"/>
      <family val="2"/>
    </font>
    <font>
      <b/>
      <sz val="10"/>
      <name val="Arial"/>
      <family val="2"/>
    </font>
    <font>
      <sz val="10"/>
      <name val="Arial"/>
      <family val="2"/>
    </font>
    <font>
      <b/>
      <i/>
      <sz val="10"/>
      <name val="Arial"/>
      <family val="2"/>
    </font>
    <font>
      <sz val="8"/>
      <name val="Arial"/>
      <family val="2"/>
    </font>
    <font>
      <i/>
      <sz val="10"/>
      <name val="Arial"/>
      <family val="2"/>
    </font>
    <font>
      <sz val="10"/>
      <color indexed="12"/>
      <name val="Arial"/>
      <family val="2"/>
    </font>
    <font>
      <i/>
      <sz val="10"/>
      <color indexed="12"/>
      <name val="Arial"/>
      <family val="2"/>
    </font>
    <font>
      <sz val="10"/>
      <color indexed="10"/>
      <name val="Arial"/>
      <family val="2"/>
    </font>
    <font>
      <b/>
      <sz val="14"/>
      <name val="Arial"/>
      <family val="2"/>
    </font>
    <font>
      <sz val="8"/>
      <name val="Arial"/>
      <family val="2"/>
    </font>
    <font>
      <sz val="10"/>
      <name val="Arial"/>
      <family val="2"/>
    </font>
    <font>
      <u/>
      <sz val="10"/>
      <color indexed="12"/>
      <name val="Arial"/>
      <family val="2"/>
    </font>
    <font>
      <sz val="10"/>
      <name val="Times New Roman"/>
      <family val="1"/>
    </font>
    <font>
      <sz val="11"/>
      <name val="Calibri"/>
      <family val="2"/>
    </font>
    <font>
      <b/>
      <sz val="15"/>
      <color indexed="56"/>
      <name val="Calibri"/>
      <family val="2"/>
    </font>
    <font>
      <b/>
      <sz val="13"/>
      <color indexed="56"/>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b/>
      <sz val="11"/>
      <color indexed="8"/>
      <name val="Calibri"/>
      <family val="2"/>
    </font>
    <font>
      <sz val="11"/>
      <color indexed="9"/>
      <name val="Calibri"/>
      <family val="2"/>
    </font>
    <font>
      <sz val="11"/>
      <color theme="1"/>
      <name val="Calibri"/>
      <family val="2"/>
      <scheme val="minor"/>
    </font>
    <font>
      <u/>
      <sz val="11"/>
      <color theme="10"/>
      <name val="Calibri"/>
      <family val="2"/>
    </font>
    <font>
      <b/>
      <sz val="10"/>
      <color rgb="FF0000FF"/>
      <name val="Arial"/>
      <family val="2"/>
    </font>
    <font>
      <b/>
      <sz val="10"/>
      <color rgb="FFFF0000"/>
      <name val="Arial"/>
      <family val="2"/>
    </font>
    <font>
      <sz val="10"/>
      <color rgb="FFFF0000"/>
      <name val="Arial"/>
      <family val="2"/>
    </font>
    <font>
      <b/>
      <sz val="10"/>
      <color theme="1"/>
      <name val="Arial"/>
      <family val="2"/>
    </font>
    <font>
      <sz val="10"/>
      <color theme="1"/>
      <name val="Arial"/>
      <family val="2"/>
    </font>
    <font>
      <sz val="10"/>
      <color rgb="FF0000FF"/>
      <name val="Arial"/>
      <family val="2"/>
    </font>
    <font>
      <sz val="8"/>
      <name val="Arial"/>
      <family val="2"/>
    </font>
    <font>
      <b/>
      <sz val="10"/>
      <name val="Calibri"/>
      <family val="2"/>
    </font>
    <font>
      <sz val="11"/>
      <color indexed="20"/>
      <name val="Verdana"/>
      <family val="2"/>
    </font>
    <font>
      <sz val="10"/>
      <name val="Calibri"/>
      <family val="2"/>
    </font>
    <font>
      <sz val="10"/>
      <color indexed="10"/>
      <name val="Calibri"/>
      <family val="2"/>
    </font>
    <font>
      <i/>
      <sz val="9"/>
      <color rgb="FF7F7F7F"/>
      <name val="Calibri"/>
      <family val="2"/>
    </font>
    <font>
      <sz val="10"/>
      <color indexed="12"/>
      <name val="Calibri"/>
      <family val="2"/>
    </font>
    <font>
      <sz val="11"/>
      <color indexed="17"/>
      <name val="Verdana"/>
      <family val="2"/>
    </font>
    <font>
      <b/>
      <sz val="10"/>
      <color rgb="FF121F6B"/>
      <name val="Verdana"/>
      <family val="2"/>
    </font>
    <font>
      <b/>
      <sz val="11"/>
      <color rgb="FFFFFFFF"/>
      <name val="Calibri"/>
      <family val="2"/>
    </font>
    <font>
      <b/>
      <sz val="10"/>
      <color rgb="FF121F6B"/>
      <name val="Calibri"/>
      <family val="2"/>
    </font>
    <font>
      <b/>
      <sz val="11"/>
      <color rgb="FF003366"/>
      <name val="Calibri"/>
      <family val="2"/>
    </font>
    <font>
      <sz val="8"/>
      <color indexed="12"/>
      <name val="Calibri"/>
      <family val="2"/>
    </font>
    <font>
      <sz val="11"/>
      <color indexed="60"/>
      <name val="Verdana"/>
      <family val="2"/>
    </font>
    <font>
      <i/>
      <sz val="8"/>
      <color rgb="FF7F7F7F"/>
      <name val="Calibri"/>
      <family val="2"/>
    </font>
    <font>
      <b/>
      <sz val="18"/>
      <color rgb="FF003366"/>
      <name val="Verdana"/>
      <family val="2"/>
    </font>
    <font>
      <b/>
      <sz val="18"/>
      <color theme="0"/>
      <name val="Verdana"/>
      <family val="2"/>
    </font>
    <font>
      <i/>
      <sz val="10"/>
      <name val="Calibri"/>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indexed="14"/>
        <bgColor indexed="64"/>
      </patternFill>
    </fill>
    <fill>
      <patternFill patternType="solid">
        <fgColor indexed="51"/>
        <bgColor indexed="64"/>
      </patternFill>
    </fill>
    <fill>
      <patternFill patternType="solid">
        <fgColor rgb="FF121F6B"/>
        <bgColor indexed="64"/>
      </patternFill>
    </fill>
    <fill>
      <patternFill patternType="darkGrid">
        <fgColor indexed="9"/>
        <bgColor indexed="43"/>
      </patternFill>
    </fill>
    <fill>
      <patternFill patternType="solid">
        <fgColor indexed="26"/>
        <bgColor indexed="64"/>
      </patternFill>
    </fill>
    <fill>
      <patternFill patternType="solid">
        <fgColor rgb="FFFFFFCC"/>
        <bgColor indexed="9"/>
      </patternFill>
    </fill>
    <fill>
      <patternFill patternType="solid">
        <fgColor indexed="5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hair">
        <color indexed="55"/>
      </left>
      <right style="hair">
        <color indexed="55"/>
      </right>
      <top style="hair">
        <color indexed="55"/>
      </top>
      <bottom style="hair">
        <color indexed="55"/>
      </bottom>
      <diagonal/>
    </border>
    <border>
      <left style="thin">
        <color indexed="8"/>
      </left>
      <right style="thin">
        <color indexed="8"/>
      </right>
      <top style="thin">
        <color indexed="8"/>
      </top>
      <bottom style="thin">
        <color indexed="8"/>
      </bottom>
      <diagonal/>
    </border>
    <border>
      <left/>
      <right/>
      <top/>
      <bottom style="medium">
        <color theme="3" tint="-0.24994659260841701"/>
      </bottom>
      <diagonal/>
    </border>
    <border>
      <left/>
      <right/>
      <top/>
      <bottom style="thick">
        <color rgb="FF121F6B"/>
      </bottom>
      <diagonal/>
    </border>
    <border>
      <left/>
      <right/>
      <top/>
      <bottom style="medium">
        <color rgb="FF121F6B"/>
      </bottom>
      <diagonal/>
    </border>
    <border>
      <left style="dotted">
        <color indexed="8"/>
      </left>
      <right style="dotted">
        <color indexed="8"/>
      </right>
      <top style="dotted">
        <color indexed="8"/>
      </top>
      <bottom style="dotted">
        <color indexed="8"/>
      </bottom>
      <diagonal/>
    </border>
    <border>
      <left/>
      <right/>
      <top/>
      <bottom style="double">
        <color rgb="FF003366"/>
      </bottom>
      <diagonal/>
    </border>
  </borders>
  <cellStyleXfs count="143">
    <xf numFmtId="0" fontId="0" fillId="0" borderId="0"/>
    <xf numFmtId="164" fontId="33" fillId="0" borderId="0" applyFont="0" applyFill="0" applyBorder="0" applyAlignment="0" applyProtection="0"/>
    <xf numFmtId="164" fontId="10" fillId="0" borderId="0" applyFont="0" applyFill="0" applyBorder="0" applyAlignment="0" applyProtection="0"/>
    <xf numFmtId="0" fontId="3"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3" fillId="0" borderId="0"/>
    <xf numFmtId="0" fontId="10" fillId="0" borderId="0"/>
    <xf numFmtId="0" fontId="33" fillId="0" borderId="0"/>
    <xf numFmtId="0" fontId="33" fillId="0" borderId="0"/>
    <xf numFmtId="0" fontId="33" fillId="0" borderId="0"/>
    <xf numFmtId="0" fontId="18"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33" fillId="0" borderId="0"/>
    <xf numFmtId="0" fontId="12" fillId="0" borderId="0"/>
    <xf numFmtId="0" fontId="10" fillId="0" borderId="0"/>
    <xf numFmtId="0" fontId="19" fillId="0" borderId="0"/>
    <xf numFmtId="0" fontId="10" fillId="0" borderId="0"/>
    <xf numFmtId="0" fontId="21" fillId="0" borderId="0"/>
    <xf numFmtId="0" fontId="21" fillId="0" borderId="0"/>
    <xf numFmtId="0" fontId="21" fillId="0" borderId="0"/>
    <xf numFmtId="0" fontId="21" fillId="0" borderId="0"/>
    <xf numFmtId="0" fontId="33" fillId="0" borderId="0"/>
    <xf numFmtId="0" fontId="21" fillId="0" borderId="0"/>
    <xf numFmtId="0" fontId="2" fillId="0" borderId="0"/>
    <xf numFmtId="9" fontId="2"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4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43" fillId="3" borderId="0" applyNumberFormat="0" applyBorder="0" applyAlignment="0" applyProtection="0"/>
    <xf numFmtId="173" fontId="44" fillId="0" borderId="7">
      <alignment horizontal="right" vertical="top"/>
    </xf>
    <xf numFmtId="174" fontId="44" fillId="0" borderId="7">
      <alignment horizontal="right" vertical="top"/>
    </xf>
    <xf numFmtId="175" fontId="44" fillId="0" borderId="7">
      <alignment horizontal="right" vertical="top"/>
    </xf>
    <xf numFmtId="176" fontId="44" fillId="0" borderId="7">
      <alignment horizontal="right" vertical="top"/>
    </xf>
    <xf numFmtId="177" fontId="44" fillId="0" borderId="7">
      <alignment horizontal="right" vertical="top"/>
    </xf>
    <xf numFmtId="10" fontId="44" fillId="0" borderId="7">
      <alignment horizontal="right" vertical="top"/>
    </xf>
    <xf numFmtId="178" fontId="44" fillId="0" borderId="7">
      <alignment horizontal="right" vertical="top"/>
    </xf>
    <xf numFmtId="0" fontId="44" fillId="0" borderId="7">
      <alignment horizontal="left" vertical="top"/>
    </xf>
    <xf numFmtId="0" fontId="27" fillId="20" borderId="1" applyNumberFormat="0" applyAlignment="0" applyProtection="0"/>
    <xf numFmtId="0" fontId="29" fillId="21" borderId="2" applyNumberFormat="0" applyAlignment="0" applyProtection="0"/>
    <xf numFmtId="179" fontId="44" fillId="0" borderId="0" applyFont="0" applyFill="0" applyBorder="0" applyAlignment="0" applyProtection="0"/>
    <xf numFmtId="0" fontId="44" fillId="29" borderId="0" applyNumberFormat="0" applyBorder="0" applyAlignment="0" applyProtection="0"/>
    <xf numFmtId="1" fontId="45" fillId="0" borderId="0" applyFill="0" applyBorder="0">
      <alignment horizontal="center" vertical="center"/>
    </xf>
    <xf numFmtId="0" fontId="46" fillId="0" borderId="0" applyNumberFormat="0" applyFill="0" applyBorder="0" applyAlignment="0" applyProtection="0"/>
    <xf numFmtId="173" fontId="47" fillId="0" borderId="7">
      <alignment horizontal="right" vertical="top"/>
    </xf>
    <xf numFmtId="174" fontId="47" fillId="0" borderId="7">
      <alignment vertical="center"/>
    </xf>
    <xf numFmtId="175" fontId="47" fillId="0" borderId="7">
      <alignment horizontal="right" vertical="top"/>
    </xf>
    <xf numFmtId="176" fontId="47" fillId="0" borderId="7">
      <alignment horizontal="right" vertical="top"/>
    </xf>
    <xf numFmtId="177" fontId="47" fillId="0" borderId="7">
      <alignment horizontal="right" vertical="top"/>
    </xf>
    <xf numFmtId="10" fontId="47" fillId="0" borderId="7">
      <alignment horizontal="right" vertical="top"/>
    </xf>
    <xf numFmtId="178" fontId="47" fillId="0" borderId="7">
      <alignment horizontal="right" vertical="top"/>
    </xf>
    <xf numFmtId="0" fontId="47" fillId="0" borderId="7">
      <alignment horizontal="left" vertical="top"/>
    </xf>
    <xf numFmtId="0" fontId="48" fillId="4" borderId="0" applyNumberFormat="0" applyBorder="0" applyAlignment="0" applyProtection="0"/>
    <xf numFmtId="0" fontId="49" fillId="30" borderId="8" applyFill="0">
      <alignment horizontal="center" vertical="center" wrapText="1"/>
    </xf>
    <xf numFmtId="0" fontId="50" fillId="31" borderId="0" applyAlignment="0" applyProtection="0">
      <alignment horizontal="right" vertical="center"/>
      <protection locked="0"/>
    </xf>
    <xf numFmtId="0" fontId="51" fillId="0" borderId="9" applyAlignment="0" applyProtection="0">
      <alignment horizontal="right" vertical="center"/>
      <protection locked="0"/>
    </xf>
    <xf numFmtId="0" fontId="23" fillId="0" borderId="10" applyNumberFormat="0" applyFill="0" applyAlignment="0" applyProtection="0"/>
    <xf numFmtId="0" fontId="24" fillId="0" borderId="10" applyNumberFormat="0" applyFill="0" applyAlignment="0" applyProtection="0"/>
    <xf numFmtId="0" fontId="52" fillId="0" borderId="11" applyNumberFormat="0" applyFill="0" applyAlignment="0" applyProtection="0"/>
    <xf numFmtId="0" fontId="52" fillId="0" borderId="0" applyNumberFormat="0" applyFill="0" applyBorder="0" applyAlignment="0" applyProtection="0"/>
    <xf numFmtId="0" fontId="34" fillId="0" borderId="0" applyNumberFormat="0" applyFill="0" applyBorder="0" applyAlignment="0" applyProtection="0">
      <alignment vertical="top"/>
      <protection locked="0"/>
    </xf>
    <xf numFmtId="0" fontId="25" fillId="7" borderId="1" applyNumberFormat="0" applyAlignment="0" applyProtection="0"/>
    <xf numFmtId="173" fontId="44" fillId="25" borderId="7">
      <alignment horizontal="right" vertical="top"/>
      <protection locked="0"/>
    </xf>
    <xf numFmtId="174" fontId="44" fillId="25" borderId="7">
      <alignment horizontal="right" vertical="top"/>
      <protection locked="0"/>
    </xf>
    <xf numFmtId="175" fontId="44" fillId="25" borderId="7">
      <alignment horizontal="right" vertical="top"/>
      <protection locked="0"/>
    </xf>
    <xf numFmtId="176" fontId="44" fillId="25" borderId="7">
      <alignment horizontal="right" vertical="top"/>
      <protection locked="0"/>
    </xf>
    <xf numFmtId="177" fontId="44" fillId="25" borderId="7">
      <alignment horizontal="right" vertical="top"/>
      <protection locked="0"/>
    </xf>
    <xf numFmtId="10" fontId="44" fillId="25" borderId="7">
      <alignment horizontal="right" vertical="top"/>
      <protection locked="0"/>
    </xf>
    <xf numFmtId="178" fontId="44" fillId="25" borderId="7">
      <alignment horizontal="right" vertical="top"/>
      <protection locked="0"/>
    </xf>
    <xf numFmtId="49" fontId="44" fillId="25" borderId="7">
      <alignment horizontal="left" vertical="top"/>
      <protection locked="0"/>
    </xf>
    <xf numFmtId="0" fontId="28" fillId="0" borderId="3" applyNumberFormat="0" applyFill="0" applyAlignment="0" applyProtection="0"/>
    <xf numFmtId="0" fontId="53" fillId="0" borderId="0" applyAlignment="0"/>
    <xf numFmtId="0" fontId="54" fillId="22" borderId="0" applyNumberFormat="0" applyBorder="0" applyAlignment="0" applyProtection="0"/>
    <xf numFmtId="0" fontId="44" fillId="0" borderId="0">
      <protection locked="0"/>
    </xf>
    <xf numFmtId="0" fontId="44" fillId="23" borderId="4" applyNumberFormat="0" applyAlignment="0" applyProtection="0"/>
    <xf numFmtId="0" fontId="26" fillId="20" borderId="5" applyNumberFormat="0" applyAlignment="0" applyProtection="0"/>
    <xf numFmtId="173" fontId="44" fillId="32" borderId="7">
      <alignment horizontal="right" vertical="top"/>
    </xf>
    <xf numFmtId="180" fontId="44" fillId="32" borderId="7">
      <alignment horizontal="right" vertical="top"/>
    </xf>
    <xf numFmtId="181" fontId="44" fillId="32" borderId="7">
      <alignment horizontal="right" vertical="top"/>
    </xf>
    <xf numFmtId="177" fontId="44" fillId="33" borderId="7">
      <alignment horizontal="right" vertical="top"/>
    </xf>
    <xf numFmtId="10" fontId="44" fillId="32" borderId="7">
      <alignment horizontal="right" vertical="top"/>
    </xf>
    <xf numFmtId="178" fontId="44" fillId="34" borderId="7">
      <alignment horizontal="right" vertical="top"/>
    </xf>
    <xf numFmtId="49" fontId="44" fillId="34" borderId="7">
      <alignment horizontal="left" vertical="top"/>
    </xf>
    <xf numFmtId="1" fontId="44" fillId="0" borderId="12"/>
    <xf numFmtId="2" fontId="42" fillId="0" borderId="0"/>
    <xf numFmtId="0" fontId="55" fillId="0" borderId="0" applyFill="0" applyBorder="0" applyAlignment="0" applyProtection="0"/>
    <xf numFmtId="0" fontId="56" fillId="0" borderId="0" applyNumberFormat="0" applyFill="0" applyBorder="0" applyAlignment="0" applyProtection="0"/>
    <xf numFmtId="0" fontId="57" fillId="31" borderId="0" applyAlignment="0" applyProtection="0">
      <alignment horizontal="right" vertical="center"/>
      <protection locked="0"/>
    </xf>
    <xf numFmtId="0" fontId="31" fillId="0" borderId="13" applyNumberFormat="0" applyFill="0" applyAlignment="0" applyProtection="0"/>
    <xf numFmtId="0" fontId="58" fillId="0" borderId="0">
      <alignment horizontal="center" vertical="center"/>
    </xf>
    <xf numFmtId="0" fontId="30" fillId="0" borderId="0" applyNumberFormat="0" applyFill="0" applyBorder="0" applyAlignment="0" applyProtection="0"/>
    <xf numFmtId="0" fontId="44" fillId="35" borderId="0" applyNumberFormat="0" applyBorder="0" applyAlignment="0" applyProtection="0"/>
    <xf numFmtId="0" fontId="12" fillId="0" borderId="0"/>
    <xf numFmtId="0" fontId="10" fillId="0" borderId="0"/>
  </cellStyleXfs>
  <cellXfs count="113">
    <xf numFmtId="0" fontId="0" fillId="0" borderId="0" xfId="0"/>
    <xf numFmtId="0" fontId="0" fillId="24" borderId="0" xfId="0" applyFill="1" applyAlignment="1" applyProtection="1"/>
    <xf numFmtId="0" fontId="4" fillId="24" borderId="0" xfId="39" applyFont="1" applyFill="1" applyAlignment="1"/>
    <xf numFmtId="0" fontId="5" fillId="24" borderId="0" xfId="39" applyFont="1" applyFill="1"/>
    <xf numFmtId="0" fontId="6" fillId="24" borderId="0" xfId="39" applyFont="1" applyFill="1"/>
    <xf numFmtId="0" fontId="4" fillId="24" borderId="0" xfId="0" applyFont="1" applyFill="1" applyAlignment="1" applyProtection="1"/>
    <xf numFmtId="0" fontId="5" fillId="24" borderId="0" xfId="0" applyFont="1" applyFill="1" applyAlignment="1" applyProtection="1"/>
    <xf numFmtId="0" fontId="6" fillId="24" borderId="0" xfId="0" applyFont="1" applyFill="1" applyAlignment="1" applyProtection="1"/>
    <xf numFmtId="0" fontId="4" fillId="24" borderId="0" xfId="0" applyFont="1" applyFill="1" applyAlignment="1" applyProtection="1">
      <alignment horizontal="right"/>
    </xf>
    <xf numFmtId="0" fontId="4" fillId="24" borderId="0" xfId="0" applyFont="1" applyFill="1" applyAlignment="1" applyProtection="1">
      <alignment horizontal="center"/>
    </xf>
    <xf numFmtId="167" fontId="5" fillId="24" borderId="0" xfId="0" applyNumberFormat="1" applyFont="1" applyFill="1" applyAlignment="1" applyProtection="1"/>
    <xf numFmtId="167" fontId="4" fillId="24" borderId="0" xfId="0" applyNumberFormat="1" applyFont="1" applyFill="1" applyAlignment="1" applyProtection="1"/>
    <xf numFmtId="167" fontId="5" fillId="24" borderId="6" xfId="0" applyNumberFormat="1" applyFont="1" applyFill="1" applyBorder="1" applyAlignment="1" applyProtection="1"/>
    <xf numFmtId="0" fontId="8" fillId="24" borderId="0" xfId="3" applyFont="1" applyFill="1" applyAlignment="1" applyProtection="1"/>
    <xf numFmtId="0" fontId="9" fillId="24" borderId="0" xfId="0" applyFont="1" applyFill="1" applyAlignment="1" applyProtection="1"/>
    <xf numFmtId="0" fontId="9" fillId="24" borderId="0" xfId="0" applyFont="1" applyFill="1" applyAlignment="1" applyProtection="1">
      <alignment horizontal="right"/>
    </xf>
    <xf numFmtId="0" fontId="10" fillId="24" borderId="0" xfId="0" applyFont="1" applyFill="1" applyAlignment="1" applyProtection="1"/>
    <xf numFmtId="0" fontId="11" fillId="24" borderId="0" xfId="0" applyFont="1" applyFill="1" applyAlignment="1" applyProtection="1">
      <alignment horizontal="right"/>
    </xf>
    <xf numFmtId="0" fontId="12" fillId="24" borderId="0" xfId="0" applyFont="1" applyFill="1" applyAlignment="1" applyProtection="1"/>
    <xf numFmtId="0" fontId="35" fillId="24" borderId="0" xfId="0" applyFont="1" applyFill="1" applyAlignment="1" applyProtection="1"/>
    <xf numFmtId="0" fontId="36" fillId="24" borderId="0" xfId="0" applyFont="1" applyFill="1" applyAlignment="1" applyProtection="1"/>
    <xf numFmtId="167" fontId="37" fillId="24" borderId="0" xfId="0" applyNumberFormat="1" applyFont="1" applyFill="1" applyAlignment="1" applyProtection="1"/>
    <xf numFmtId="168" fontId="37" fillId="24" borderId="0" xfId="40" applyNumberFormat="1" applyFont="1" applyFill="1" applyAlignment="1" applyProtection="1"/>
    <xf numFmtId="3" fontId="37" fillId="24" borderId="0" xfId="0" applyNumberFormat="1" applyFont="1" applyFill="1" applyAlignment="1" applyProtection="1"/>
    <xf numFmtId="0" fontId="10" fillId="24" borderId="6" xfId="0" applyFont="1" applyFill="1" applyBorder="1" applyAlignment="1" applyProtection="1">
      <alignment vertical="top"/>
    </xf>
    <xf numFmtId="0" fontId="14" fillId="24" borderId="6" xfId="0" applyFont="1" applyFill="1" applyBorder="1" applyAlignment="1" applyProtection="1">
      <alignment vertical="top" wrapText="1"/>
    </xf>
    <xf numFmtId="0" fontId="10" fillId="24" borderId="0" xfId="0" applyFont="1" applyFill="1" applyBorder="1" applyAlignment="1" applyProtection="1">
      <alignment vertical="top"/>
    </xf>
    <xf numFmtId="0" fontId="14" fillId="24" borderId="0" xfId="0" applyFont="1" applyFill="1" applyAlignment="1" applyProtection="1">
      <alignment vertical="top" wrapText="1"/>
    </xf>
    <xf numFmtId="168" fontId="9" fillId="24" borderId="0" xfId="40" applyNumberFormat="1" applyFont="1" applyFill="1" applyAlignment="1" applyProtection="1">
      <alignment horizontal="center" vertical="top"/>
      <protection locked="0"/>
    </xf>
    <xf numFmtId="10" fontId="10" fillId="24" borderId="0" xfId="40" applyNumberFormat="1" applyFont="1" applyFill="1" applyBorder="1" applyAlignment="1" applyProtection="1">
      <alignment horizontal="center" vertical="top"/>
    </xf>
    <xf numFmtId="0" fontId="14" fillId="24" borderId="0" xfId="0" applyFont="1" applyFill="1" applyBorder="1" applyAlignment="1" applyProtection="1">
      <alignment vertical="top" wrapText="1"/>
    </xf>
    <xf numFmtId="0" fontId="38" fillId="24" borderId="6" xfId="0" applyFont="1" applyFill="1" applyBorder="1" applyAlignment="1" applyProtection="1"/>
    <xf numFmtId="9" fontId="9" fillId="24" borderId="0" xfId="40" applyNumberFormat="1" applyFont="1" applyFill="1" applyAlignment="1" applyProtection="1">
      <alignment horizontal="center" vertical="top"/>
      <protection locked="0"/>
    </xf>
    <xf numFmtId="0" fontId="10" fillId="24" borderId="6" xfId="0" applyFont="1" applyFill="1" applyBorder="1" applyAlignment="1" applyProtection="1"/>
    <xf numFmtId="0" fontId="10" fillId="24" borderId="6" xfId="0" applyFont="1" applyFill="1" applyBorder="1" applyAlignment="1" applyProtection="1">
      <alignment horizontal="center" vertical="top"/>
    </xf>
    <xf numFmtId="0" fontId="10" fillId="24" borderId="0" xfId="0" applyFont="1" applyFill="1" applyAlignment="1" applyProtection="1">
      <alignment horizontal="center" vertical="top"/>
      <protection locked="0"/>
    </xf>
    <xf numFmtId="0" fontId="10" fillId="24" borderId="0" xfId="0" applyFont="1" applyFill="1" applyAlignment="1" applyProtection="1">
      <alignment vertical="top"/>
    </xf>
    <xf numFmtId="0" fontId="10" fillId="24" borderId="0" xfId="0" applyFont="1" applyFill="1" applyAlignment="1" applyProtection="1">
      <alignment horizontal="center" vertical="top"/>
    </xf>
    <xf numFmtId="0" fontId="10" fillId="24" borderId="0" xfId="0" applyFont="1" applyFill="1" applyAlignment="1" applyProtection="1">
      <alignment vertical="top" wrapText="1"/>
    </xf>
    <xf numFmtId="0" fontId="9" fillId="24" borderId="0" xfId="0" applyFont="1" applyFill="1" applyAlignment="1" applyProtection="1">
      <alignment horizontal="center" vertical="top"/>
    </xf>
    <xf numFmtId="0" fontId="14" fillId="24" borderId="6" xfId="0" applyFont="1" applyFill="1" applyBorder="1" applyAlignment="1" applyProtection="1">
      <alignment vertical="top"/>
    </xf>
    <xf numFmtId="0" fontId="14" fillId="24" borderId="6" xfId="0" applyFont="1" applyFill="1" applyBorder="1" applyAlignment="1" applyProtection="1"/>
    <xf numFmtId="166" fontId="10" fillId="24" borderId="0" xfId="0" applyNumberFormat="1" applyFont="1" applyFill="1" applyAlignment="1" applyProtection="1">
      <alignment vertical="center"/>
    </xf>
    <xf numFmtId="166" fontId="10" fillId="24" borderId="0" xfId="0" applyNumberFormat="1" applyFont="1" applyFill="1" applyAlignment="1" applyProtection="1"/>
    <xf numFmtId="167" fontId="10" fillId="24" borderId="0" xfId="0" applyNumberFormat="1" applyFont="1" applyFill="1" applyAlignment="1" applyProtection="1">
      <alignment vertical="center"/>
      <protection locked="0"/>
    </xf>
    <xf numFmtId="167" fontId="10" fillId="24" borderId="0" xfId="0" applyNumberFormat="1" applyFont="1" applyFill="1" applyAlignment="1" applyProtection="1">
      <alignment vertical="top"/>
      <protection locked="0"/>
    </xf>
    <xf numFmtId="167" fontId="10" fillId="24" borderId="0" xfId="0" applyNumberFormat="1" applyFont="1" applyFill="1" applyAlignment="1" applyProtection="1">
      <alignment vertical="top"/>
    </xf>
    <xf numFmtId="166" fontId="10" fillId="24" borderId="0" xfId="0" applyNumberFormat="1" applyFont="1" applyFill="1" applyAlignment="1" applyProtection="1">
      <alignment vertical="top"/>
      <protection locked="0"/>
    </xf>
    <xf numFmtId="166" fontId="10" fillId="24" borderId="0" xfId="0" applyNumberFormat="1" applyFont="1" applyFill="1" applyAlignment="1" applyProtection="1">
      <alignment vertical="top"/>
    </xf>
    <xf numFmtId="166" fontId="10" fillId="25" borderId="0" xfId="0" applyNumberFormat="1" applyFont="1" applyFill="1" applyAlignment="1" applyProtection="1"/>
    <xf numFmtId="0" fontId="14" fillId="24" borderId="0" xfId="0" applyFont="1" applyFill="1" applyAlignment="1" applyProtection="1">
      <alignment vertical="top"/>
    </xf>
    <xf numFmtId="0" fontId="14" fillId="24" borderId="0" xfId="0" applyFont="1" applyFill="1" applyBorder="1" applyAlignment="1" applyProtection="1">
      <alignment vertical="top"/>
    </xf>
    <xf numFmtId="0" fontId="38" fillId="24" borderId="0" xfId="0" applyFont="1" applyFill="1" applyBorder="1" applyAlignment="1" applyProtection="1"/>
    <xf numFmtId="0" fontId="10" fillId="24" borderId="0" xfId="0" applyFont="1" applyFill="1" applyBorder="1" applyAlignment="1" applyProtection="1">
      <alignment horizontal="center" vertical="top"/>
    </xf>
    <xf numFmtId="49" fontId="10" fillId="24" borderId="0" xfId="3" applyNumberFormat="1" applyFont="1" applyFill="1" applyAlignment="1" applyProtection="1"/>
    <xf numFmtId="167" fontId="10" fillId="24" borderId="0" xfId="0" applyNumberFormat="1" applyFont="1" applyFill="1" applyBorder="1" applyAlignment="1" applyProtection="1"/>
    <xf numFmtId="167" fontId="10" fillId="24" borderId="0" xfId="0" applyNumberFormat="1" applyFont="1" applyFill="1" applyBorder="1" applyAlignment="1" applyProtection="1">
      <alignment vertical="top"/>
    </xf>
    <xf numFmtId="0" fontId="10" fillId="24" borderId="0" xfId="0" applyFont="1" applyFill="1" applyBorder="1"/>
    <xf numFmtId="0" fontId="11" fillId="24" borderId="0" xfId="0" applyFont="1" applyFill="1" applyBorder="1"/>
    <xf numFmtId="0" fontId="10" fillId="24" borderId="0" xfId="0" applyFont="1" applyFill="1"/>
    <xf numFmtId="0" fontId="11" fillId="24" borderId="0" xfId="0" applyFont="1" applyFill="1" applyBorder="1" applyAlignment="1">
      <alignment horizontal="right"/>
    </xf>
    <xf numFmtId="0" fontId="9" fillId="24" borderId="0" xfId="0" applyFont="1" applyFill="1" applyBorder="1" applyAlignment="1">
      <alignment horizontal="right"/>
    </xf>
    <xf numFmtId="167" fontId="10" fillId="24" borderId="0" xfId="0" applyNumberFormat="1" applyFont="1" applyFill="1" applyBorder="1"/>
    <xf numFmtId="4" fontId="10" fillId="24" borderId="0" xfId="0" applyNumberFormat="1" applyFont="1" applyFill="1" applyBorder="1"/>
    <xf numFmtId="168" fontId="10" fillId="24" borderId="0" xfId="40" applyNumberFormat="1" applyFont="1" applyFill="1" applyBorder="1"/>
    <xf numFmtId="169" fontId="10" fillId="24" borderId="0" xfId="40" applyNumberFormat="1" applyFont="1" applyFill="1" applyBorder="1"/>
    <xf numFmtId="10" fontId="10" fillId="24" borderId="0" xfId="40" applyNumberFormat="1" applyFont="1" applyFill="1" applyBorder="1"/>
    <xf numFmtId="10" fontId="10" fillId="24" borderId="0" xfId="40" applyNumberFormat="1" applyFont="1" applyFill="1"/>
    <xf numFmtId="10" fontId="16" fillId="24" borderId="0" xfId="40" applyNumberFormat="1" applyFont="1" applyFill="1"/>
    <xf numFmtId="3" fontId="10" fillId="24" borderId="0" xfId="0" applyNumberFormat="1" applyFont="1" applyFill="1" applyBorder="1"/>
    <xf numFmtId="167" fontId="10" fillId="24" borderId="0" xfId="40" applyNumberFormat="1" applyFont="1" applyFill="1" applyBorder="1"/>
    <xf numFmtId="165" fontId="10" fillId="24" borderId="0" xfId="0" applyNumberFormat="1" applyFont="1" applyFill="1" applyBorder="1"/>
    <xf numFmtId="0" fontId="13" fillId="24" borderId="0" xfId="0" applyFont="1" applyFill="1" applyBorder="1"/>
    <xf numFmtId="167" fontId="37" fillId="24" borderId="0" xfId="0" applyNumberFormat="1" applyFont="1" applyFill="1" applyBorder="1"/>
    <xf numFmtId="166" fontId="10" fillId="24" borderId="0" xfId="0" applyNumberFormat="1" applyFont="1" applyFill="1" applyBorder="1"/>
    <xf numFmtId="170" fontId="10" fillId="24" borderId="0" xfId="0" applyNumberFormat="1" applyFont="1" applyFill="1" applyBorder="1"/>
    <xf numFmtId="0" fontId="38" fillId="24" borderId="0" xfId="0" applyFont="1" applyFill="1" applyAlignment="1" applyProtection="1"/>
    <xf numFmtId="0" fontId="39" fillId="24" borderId="0" xfId="0" applyFont="1" applyFill="1" applyAlignment="1" applyProtection="1"/>
    <xf numFmtId="1" fontId="9" fillId="24" borderId="0" xfId="0" applyNumberFormat="1" applyFont="1" applyFill="1" applyAlignment="1" applyProtection="1">
      <alignment horizontal="center" vertical="top"/>
      <protection locked="0"/>
    </xf>
    <xf numFmtId="0" fontId="9" fillId="24" borderId="0" xfId="0" applyFont="1" applyFill="1" applyAlignment="1" applyProtection="1">
      <alignment horizontal="center" vertical="top"/>
      <protection locked="0"/>
    </xf>
    <xf numFmtId="0" fontId="17" fillId="24" borderId="0" xfId="0" applyFont="1" applyFill="1" applyAlignment="1" applyProtection="1"/>
    <xf numFmtId="0" fontId="38" fillId="24" borderId="0" xfId="0" applyFont="1" applyFill="1"/>
    <xf numFmtId="0" fontId="9" fillId="24" borderId="0" xfId="0" applyFont="1" applyFill="1"/>
    <xf numFmtId="171" fontId="10" fillId="24" borderId="0" xfId="0" applyNumberFormat="1" applyFont="1" applyFill="1"/>
    <xf numFmtId="10" fontId="10" fillId="26" borderId="0" xfId="40" applyNumberFormat="1" applyFont="1" applyFill="1" applyBorder="1"/>
    <xf numFmtId="168" fontId="9" fillId="25" borderId="0" xfId="40" applyNumberFormat="1" applyFont="1" applyFill="1" applyAlignment="1" applyProtection="1">
      <alignment horizontal="center"/>
    </xf>
    <xf numFmtId="9" fontId="9" fillId="25" borderId="0" xfId="40" applyNumberFormat="1" applyFont="1" applyFill="1" applyAlignment="1" applyProtection="1">
      <alignment horizontal="center"/>
    </xf>
    <xf numFmtId="0" fontId="10" fillId="25" borderId="0" xfId="0" applyNumberFormat="1" applyFont="1" applyFill="1" applyAlignment="1" applyProtection="1">
      <alignment horizontal="center"/>
    </xf>
    <xf numFmtId="3" fontId="10" fillId="27" borderId="0" xfId="0" applyNumberFormat="1" applyFont="1" applyFill="1" applyBorder="1"/>
    <xf numFmtId="168" fontId="10" fillId="27" borderId="0" xfId="40" applyNumberFormat="1" applyFont="1" applyFill="1" applyBorder="1"/>
    <xf numFmtId="172" fontId="10" fillId="24" borderId="0" xfId="40" applyNumberFormat="1" applyFont="1" applyFill="1" applyBorder="1"/>
    <xf numFmtId="2" fontId="10" fillId="25" borderId="0" xfId="0" applyNumberFormat="1" applyFont="1" applyFill="1" applyAlignment="1" applyProtection="1"/>
    <xf numFmtId="2" fontId="10" fillId="24" borderId="0" xfId="0" applyNumberFormat="1" applyFont="1" applyFill="1" applyAlignment="1" applyProtection="1">
      <alignment vertical="center"/>
    </xf>
    <xf numFmtId="2" fontId="10" fillId="24" borderId="0" xfId="0" applyNumberFormat="1" applyFont="1" applyFill="1" applyAlignment="1" applyProtection="1">
      <alignment vertical="top"/>
    </xf>
    <xf numFmtId="0" fontId="22" fillId="0" borderId="0" xfId="0" applyFont="1" applyAlignment="1">
      <alignment vertical="center"/>
    </xf>
    <xf numFmtId="0" fontId="11" fillId="28" borderId="0" xfId="0" applyFont="1" applyFill="1" applyAlignment="1" applyProtection="1">
      <alignment horizontal="right"/>
    </xf>
    <xf numFmtId="168" fontId="37" fillId="28" borderId="0" xfId="40" applyNumberFormat="1" applyFont="1" applyFill="1" applyAlignment="1" applyProtection="1"/>
    <xf numFmtId="0" fontId="12" fillId="28" borderId="0" xfId="0" applyFont="1" applyFill="1" applyAlignment="1" applyProtection="1"/>
    <xf numFmtId="0" fontId="9" fillId="28" borderId="0" xfId="0" applyFont="1" applyFill="1" applyAlignment="1" applyProtection="1">
      <alignment horizontal="right"/>
    </xf>
    <xf numFmtId="167" fontId="37" fillId="28" borderId="0" xfId="0" applyNumberFormat="1" applyFont="1" applyFill="1" applyAlignment="1" applyProtection="1"/>
    <xf numFmtId="166" fontId="40" fillId="28" borderId="0" xfId="0" applyNumberFormat="1" applyFont="1" applyFill="1" applyAlignment="1" applyProtection="1"/>
    <xf numFmtId="166" fontId="39" fillId="28" borderId="0" xfId="0" applyNumberFormat="1" applyFont="1" applyFill="1" applyAlignment="1" applyProtection="1"/>
    <xf numFmtId="168" fontId="40" fillId="28" borderId="0" xfId="40" applyNumberFormat="1" applyFont="1" applyFill="1" applyAlignment="1" applyProtection="1"/>
    <xf numFmtId="168" fontId="39" fillId="28" borderId="0" xfId="40" applyNumberFormat="1" applyFont="1" applyFill="1" applyAlignment="1" applyProtection="1"/>
    <xf numFmtId="0" fontId="36" fillId="28" borderId="0" xfId="0" applyFont="1" applyFill="1" applyAlignment="1" applyProtection="1">
      <alignment horizontal="right"/>
    </xf>
    <xf numFmtId="0" fontId="35" fillId="28" borderId="0" xfId="0" applyFont="1" applyFill="1" applyAlignment="1" applyProtection="1">
      <alignment horizontal="right"/>
    </xf>
    <xf numFmtId="0" fontId="9" fillId="28" borderId="0" xfId="0" applyFont="1" applyFill="1" applyAlignment="1" applyProtection="1">
      <alignment horizontal="center"/>
    </xf>
    <xf numFmtId="1" fontId="40" fillId="28" borderId="0" xfId="0" applyNumberFormat="1" applyFont="1" applyFill="1" applyAlignment="1" applyProtection="1"/>
    <xf numFmtId="3" fontId="39" fillId="28" borderId="0" xfId="0" applyNumberFormat="1" applyFont="1" applyFill="1" applyAlignment="1" applyProtection="1"/>
    <xf numFmtId="10" fontId="10" fillId="25" borderId="0" xfId="40" applyNumberFormat="1" applyFont="1" applyFill="1" applyAlignment="1" applyProtection="1"/>
    <xf numFmtId="10" fontId="10" fillId="24" borderId="0" xfId="0" applyNumberFormat="1" applyFont="1" applyFill="1" applyAlignment="1" applyProtection="1">
      <alignment vertical="center"/>
    </xf>
    <xf numFmtId="166" fontId="14" fillId="24" borderId="0" xfId="0" applyNumberFormat="1" applyFont="1" applyFill="1" applyAlignment="1" applyProtection="1">
      <alignment vertical="top" wrapText="1"/>
    </xf>
    <xf numFmtId="4" fontId="10" fillId="27" borderId="0" xfId="0" applyNumberFormat="1" applyFont="1" applyFill="1" applyBorder="1"/>
  </cellXfs>
  <cellStyles count="143">
    <cellStyle name="20% - Accent1 2" xfId="54"/>
    <cellStyle name="20% - Accent2 2" xfId="55"/>
    <cellStyle name="20% - Accent3 2" xfId="56"/>
    <cellStyle name="20% - Accent4 2" xfId="57"/>
    <cellStyle name="20% - Accent5 2" xfId="58"/>
    <cellStyle name="20% - Accent6 2" xfId="59"/>
    <cellStyle name="40% - Accent1 2" xfId="60"/>
    <cellStyle name="40% - Accent2 2" xfId="61"/>
    <cellStyle name="40% - Accent3 2" xfId="62"/>
    <cellStyle name="40% - Accent4 2" xfId="63"/>
    <cellStyle name="40% - Accent5 2" xfId="64"/>
    <cellStyle name="40% - Accent6 2" xfId="65"/>
    <cellStyle name="60% - Accent1 2" xfId="66"/>
    <cellStyle name="60% - Accent2 2" xfId="67"/>
    <cellStyle name="60% - Accent3 2" xfId="68"/>
    <cellStyle name="60% - Accent4 2" xfId="69"/>
    <cellStyle name="60% - Accent5 2" xfId="70"/>
    <cellStyle name="60% - Accent6 2" xfId="71"/>
    <cellStyle name="Accent1 2" xfId="72"/>
    <cellStyle name="Accent2 2" xfId="73"/>
    <cellStyle name="Accent3 2" xfId="74"/>
    <cellStyle name="Accent4 2" xfId="75"/>
    <cellStyle name="Accent5 2" xfId="76"/>
    <cellStyle name="Accent6 2" xfId="77"/>
    <cellStyle name="Bad 2" xfId="78"/>
    <cellStyle name="Calc#" xfId="79"/>
    <cellStyle name="Calc#.##" xfId="80"/>
    <cellStyle name="Calc$#" xfId="81"/>
    <cellStyle name="Calc$#.##" xfId="82"/>
    <cellStyle name="Calc$m" xfId="83"/>
    <cellStyle name="Calc%" xfId="84"/>
    <cellStyle name="CalcDate" xfId="85"/>
    <cellStyle name="CalcText" xfId="86"/>
    <cellStyle name="Calculation 2" xfId="87"/>
    <cellStyle name="Check Cell 2" xfId="88"/>
    <cellStyle name="Comma 2" xfId="1"/>
    <cellStyle name="Comma 3" xfId="2"/>
    <cellStyle name="Currency 2" xfId="89"/>
    <cellStyle name="Deviant" xfId="90"/>
    <cellStyle name="ErrorCheck" xfId="91"/>
    <cellStyle name="Explanatory Text 2" xfId="92"/>
    <cellStyle name="From#" xfId="93"/>
    <cellStyle name="From#.##" xfId="94"/>
    <cellStyle name="From$#" xfId="95"/>
    <cellStyle name="From$#.##" xfId="96"/>
    <cellStyle name="From$m" xfId="97"/>
    <cellStyle name="From%" xfId="98"/>
    <cellStyle name="FromDate" xfId="99"/>
    <cellStyle name="FromText" xfId="100"/>
    <cellStyle name="Good 2" xfId="101"/>
    <cellStyle name="Header" xfId="102"/>
    <cellStyle name="Header2" xfId="103"/>
    <cellStyle name="Header3" xfId="104"/>
    <cellStyle name="Heading 1 2" xfId="105"/>
    <cellStyle name="Heading 2 2" xfId="106"/>
    <cellStyle name="Heading 3 2" xfId="107"/>
    <cellStyle name="Heading 4 2" xfId="108"/>
    <cellStyle name="Hyperlink" xfId="3" builtinId="8"/>
    <cellStyle name="Hyperlink 2" xfId="4"/>
    <cellStyle name="Hyperlink 2 2" xfId="5"/>
    <cellStyle name="Hyperlink 2_NZS expense - History &amp; Future" xfId="109"/>
    <cellStyle name="Hyperlink 3" xfId="6"/>
    <cellStyle name="Input 2" xfId="110"/>
    <cellStyle name="Input#" xfId="111"/>
    <cellStyle name="Input#.##" xfId="112"/>
    <cellStyle name="Input$#" xfId="113"/>
    <cellStyle name="Input$#.##" xfId="114"/>
    <cellStyle name="Input$m" xfId="115"/>
    <cellStyle name="Input%" xfId="116"/>
    <cellStyle name="InputDate" xfId="117"/>
    <cellStyle name="InputText" xfId="118"/>
    <cellStyle name="Linked Cell 2" xfId="119"/>
    <cellStyle name="NamedRange" xfId="120"/>
    <cellStyle name="Neutral 2" xfId="121"/>
    <cellStyle name="Normal" xfId="0" builtinId="0"/>
    <cellStyle name="Normal 10" xfId="7"/>
    <cellStyle name="Normal 10 2" xfId="8"/>
    <cellStyle name="Normal 10 3" xfId="9"/>
    <cellStyle name="Normal 10 4" xfId="10"/>
    <cellStyle name="Normal 10 5" xfId="11"/>
    <cellStyle name="Normal 10 6" xfId="12"/>
    <cellStyle name="Normal 11" xfId="13"/>
    <cellStyle name="Normal 11 2" xfId="14"/>
    <cellStyle name="Normal 12" xfId="15"/>
    <cellStyle name="Normal 13" xfId="16"/>
    <cellStyle name="Normal 14" xfId="17"/>
    <cellStyle name="Normal 15" xfId="18"/>
    <cellStyle name="Normal 16" xfId="19"/>
    <cellStyle name="Normal 17" xfId="53"/>
    <cellStyle name="Normal 2" xfId="20"/>
    <cellStyle name="Normal 2 2" xfId="21"/>
    <cellStyle name="Normal 2 2 2" xfId="22"/>
    <cellStyle name="Normal 2 3" xfId="23"/>
    <cellStyle name="Normal 2 4" xfId="24"/>
    <cellStyle name="Normal 2 5" xfId="25"/>
    <cellStyle name="Normal 2 6" xfId="26"/>
    <cellStyle name="Normal 2 7" xfId="27"/>
    <cellStyle name="Normal 2 8" xfId="28"/>
    <cellStyle name="Normal 2_Defaults" xfId="141"/>
    <cellStyle name="Normal 3" xfId="29"/>
    <cellStyle name="Normal 3 2" xfId="30"/>
    <cellStyle name="Normal 3_NZS expense - History &amp; Future" xfId="122"/>
    <cellStyle name="Normal 4" xfId="31"/>
    <cellStyle name="Normal 4 2" xfId="32"/>
    <cellStyle name="Normal 4_Defaults" xfId="142"/>
    <cellStyle name="Normal 5" xfId="33"/>
    <cellStyle name="Normal 6" xfId="34"/>
    <cellStyle name="Normal 7" xfId="35"/>
    <cellStyle name="Normal 8" xfId="36"/>
    <cellStyle name="Normal 9" xfId="37"/>
    <cellStyle name="Normal 9 2" xfId="38"/>
    <cellStyle name="Normal_NZSF model BEFU 2007" xfId="39"/>
    <cellStyle name="Note 2" xfId="123"/>
    <cellStyle name="Output 2" xfId="124"/>
    <cellStyle name="Parameter#" xfId="125"/>
    <cellStyle name="Parameter$#" xfId="126"/>
    <cellStyle name="Parameter$#.##" xfId="127"/>
    <cellStyle name="Parameter$m" xfId="128"/>
    <cellStyle name="Parameter%" xfId="129"/>
    <cellStyle name="ParameterDate" xfId="130"/>
    <cellStyle name="ParameterText" xfId="131"/>
    <cellStyle name="Percent" xfId="40" builtinId="5"/>
    <cellStyle name="Percent 2" xfId="41"/>
    <cellStyle name="Percent 2 2" xfId="42"/>
    <cellStyle name="Percent 2 3" xfId="43"/>
    <cellStyle name="Percent 2 4" xfId="44"/>
    <cellStyle name="Percent 2 5" xfId="45"/>
    <cellStyle name="Percent 2 6" xfId="46"/>
    <cellStyle name="Percent 2 7" xfId="47"/>
    <cellStyle name="Percent 3" xfId="48"/>
    <cellStyle name="Percent 3 2" xfId="49"/>
    <cellStyle name="Percent 4" xfId="50"/>
    <cellStyle name="Percent 5" xfId="51"/>
    <cellStyle name="Percent 6" xfId="52"/>
    <cellStyle name="Ref#" xfId="132"/>
    <cellStyle name="SectionNumber" xfId="133"/>
    <cellStyle name="Team Footer" xfId="134"/>
    <cellStyle name="Title 2" xfId="135"/>
    <cellStyle name="Title Main Header" xfId="136"/>
    <cellStyle name="Total 2" xfId="137"/>
    <cellStyle name="Type" xfId="138"/>
    <cellStyle name="Warning Text 2" xfId="139"/>
    <cellStyle name="WorkInProgress" xfId="14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6.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NZ"/>
              <a:t>CONTRIBUTION RATE</a:t>
            </a:r>
          </a:p>
        </c:rich>
      </c:tx>
      <c:layout>
        <c:manualLayout>
          <c:xMode val="edge"/>
          <c:yMode val="edge"/>
          <c:x val="0.38366084674198336"/>
          <c:y val="2.0339016396374646E-2"/>
        </c:manualLayout>
      </c:layout>
      <c:overlay val="0"/>
      <c:spPr>
        <a:noFill/>
        <a:ln w="25400">
          <a:noFill/>
        </a:ln>
      </c:spPr>
    </c:title>
    <c:autoTitleDeleted val="0"/>
    <c:plotArea>
      <c:layout>
        <c:manualLayout>
          <c:layoutTarget val="inner"/>
          <c:xMode val="edge"/>
          <c:yMode val="edge"/>
          <c:x val="6.2736987245778655E-2"/>
          <c:y val="0.10282485875706214"/>
          <c:w val="0.90520510168907364"/>
          <c:h val="0.75649717514124259"/>
        </c:manualLayout>
      </c:layout>
      <c:lineChart>
        <c:grouping val="standard"/>
        <c:varyColors val="0"/>
        <c:ser>
          <c:idx val="0"/>
          <c:order val="0"/>
          <c:tx>
            <c:v>Net NZS Expenditure</c:v>
          </c:tx>
          <c:spPr>
            <a:ln w="38100">
              <a:solidFill>
                <a:srgbClr val="000000"/>
              </a:solidFill>
              <a:prstDash val="solid"/>
            </a:ln>
          </c:spPr>
          <c:marker>
            <c:symbol val="none"/>
          </c:marker>
          <c:cat>
            <c:numRef>
              <c:f>Model!$C$2:$CN$2</c:f>
              <c:numCache>
                <c:formatCode>General</c:formatCode>
                <c:ptCount val="90"/>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pt idx="25">
                  <c:v>2043</c:v>
                </c:pt>
                <c:pt idx="26">
                  <c:v>2044</c:v>
                </c:pt>
                <c:pt idx="27">
                  <c:v>2045</c:v>
                </c:pt>
                <c:pt idx="28">
                  <c:v>2046</c:v>
                </c:pt>
                <c:pt idx="29">
                  <c:v>2047</c:v>
                </c:pt>
                <c:pt idx="30">
                  <c:v>2048</c:v>
                </c:pt>
                <c:pt idx="31">
                  <c:v>2049</c:v>
                </c:pt>
                <c:pt idx="32">
                  <c:v>2050</c:v>
                </c:pt>
                <c:pt idx="33">
                  <c:v>2051</c:v>
                </c:pt>
                <c:pt idx="34">
                  <c:v>2052</c:v>
                </c:pt>
                <c:pt idx="35">
                  <c:v>2053</c:v>
                </c:pt>
                <c:pt idx="36">
                  <c:v>2054</c:v>
                </c:pt>
                <c:pt idx="37">
                  <c:v>2055</c:v>
                </c:pt>
                <c:pt idx="38">
                  <c:v>2056</c:v>
                </c:pt>
                <c:pt idx="39">
                  <c:v>2057</c:v>
                </c:pt>
                <c:pt idx="40">
                  <c:v>2058</c:v>
                </c:pt>
                <c:pt idx="41">
                  <c:v>2059</c:v>
                </c:pt>
                <c:pt idx="42">
                  <c:v>2060</c:v>
                </c:pt>
                <c:pt idx="43">
                  <c:v>2061</c:v>
                </c:pt>
                <c:pt idx="44">
                  <c:v>2062</c:v>
                </c:pt>
                <c:pt idx="45">
                  <c:v>2063</c:v>
                </c:pt>
                <c:pt idx="46">
                  <c:v>2064</c:v>
                </c:pt>
                <c:pt idx="47">
                  <c:v>2065</c:v>
                </c:pt>
                <c:pt idx="48">
                  <c:v>2066</c:v>
                </c:pt>
                <c:pt idx="49">
                  <c:v>2067</c:v>
                </c:pt>
                <c:pt idx="50">
                  <c:v>2068</c:v>
                </c:pt>
                <c:pt idx="51">
                  <c:v>2069</c:v>
                </c:pt>
                <c:pt idx="52">
                  <c:v>2070</c:v>
                </c:pt>
                <c:pt idx="53">
                  <c:v>2071</c:v>
                </c:pt>
                <c:pt idx="54">
                  <c:v>2072</c:v>
                </c:pt>
                <c:pt idx="55">
                  <c:v>2073</c:v>
                </c:pt>
                <c:pt idx="56">
                  <c:v>2074</c:v>
                </c:pt>
                <c:pt idx="57">
                  <c:v>2075</c:v>
                </c:pt>
                <c:pt idx="58">
                  <c:v>2076</c:v>
                </c:pt>
                <c:pt idx="59">
                  <c:v>2077</c:v>
                </c:pt>
                <c:pt idx="60">
                  <c:v>2078</c:v>
                </c:pt>
                <c:pt idx="61">
                  <c:v>2079</c:v>
                </c:pt>
                <c:pt idx="62">
                  <c:v>2080</c:v>
                </c:pt>
                <c:pt idx="63">
                  <c:v>2081</c:v>
                </c:pt>
                <c:pt idx="64">
                  <c:v>2082</c:v>
                </c:pt>
                <c:pt idx="65">
                  <c:v>2083</c:v>
                </c:pt>
                <c:pt idx="66">
                  <c:v>2084</c:v>
                </c:pt>
                <c:pt idx="67">
                  <c:v>2085</c:v>
                </c:pt>
                <c:pt idx="68">
                  <c:v>2086</c:v>
                </c:pt>
                <c:pt idx="69">
                  <c:v>2087</c:v>
                </c:pt>
                <c:pt idx="70">
                  <c:v>2088</c:v>
                </c:pt>
                <c:pt idx="71">
                  <c:v>2089</c:v>
                </c:pt>
                <c:pt idx="72">
                  <c:v>2090</c:v>
                </c:pt>
                <c:pt idx="73">
                  <c:v>2091</c:v>
                </c:pt>
                <c:pt idx="74">
                  <c:v>2092</c:v>
                </c:pt>
                <c:pt idx="75">
                  <c:v>2093</c:v>
                </c:pt>
                <c:pt idx="76">
                  <c:v>2094</c:v>
                </c:pt>
                <c:pt idx="77">
                  <c:v>2095</c:v>
                </c:pt>
                <c:pt idx="78">
                  <c:v>2096</c:v>
                </c:pt>
                <c:pt idx="79">
                  <c:v>2097</c:v>
                </c:pt>
                <c:pt idx="80">
                  <c:v>2098</c:v>
                </c:pt>
                <c:pt idx="81">
                  <c:v>2099</c:v>
                </c:pt>
                <c:pt idx="82">
                  <c:v>2100</c:v>
                </c:pt>
                <c:pt idx="83">
                  <c:v>2101</c:v>
                </c:pt>
                <c:pt idx="84">
                  <c:v>2102</c:v>
                </c:pt>
                <c:pt idx="85">
                  <c:v>2103</c:v>
                </c:pt>
                <c:pt idx="86">
                  <c:v>2104</c:v>
                </c:pt>
                <c:pt idx="87">
                  <c:v>2105</c:v>
                </c:pt>
                <c:pt idx="88">
                  <c:v>2106</c:v>
                </c:pt>
                <c:pt idx="89">
                  <c:v>2107</c:v>
                </c:pt>
              </c:numCache>
            </c:numRef>
          </c:cat>
          <c:val>
            <c:numRef>
              <c:f>Model!$C$46:$CN$46</c:f>
              <c:numCache>
                <c:formatCode>0.00%</c:formatCode>
                <c:ptCount val="90"/>
                <c:pt idx="0">
                  <c:v>4.1224108338989318E-2</c:v>
                </c:pt>
                <c:pt idx="1">
                  <c:v>4.1280795162580909E-2</c:v>
                </c:pt>
                <c:pt idx="2">
                  <c:v>4.1747591546940722E-2</c:v>
                </c:pt>
                <c:pt idx="3">
                  <c:v>4.2042207921733979E-2</c:v>
                </c:pt>
                <c:pt idx="4">
                  <c:v>4.2762547733944174E-2</c:v>
                </c:pt>
                <c:pt idx="5">
                  <c:v>4.3238799170580614E-2</c:v>
                </c:pt>
                <c:pt idx="6">
                  <c:v>4.4391975684269364E-2</c:v>
                </c:pt>
                <c:pt idx="7">
                  <c:v>4.5517647793842993E-2</c:v>
                </c:pt>
                <c:pt idx="8">
                  <c:v>4.6725376580950218E-2</c:v>
                </c:pt>
                <c:pt idx="9">
                  <c:v>4.7949311804095007E-2</c:v>
                </c:pt>
                <c:pt idx="10">
                  <c:v>4.9141854402643008E-2</c:v>
                </c:pt>
                <c:pt idx="11">
                  <c:v>5.0261840370304622E-2</c:v>
                </c:pt>
                <c:pt idx="12">
                  <c:v>5.1239584325019467E-2</c:v>
                </c:pt>
                <c:pt idx="13">
                  <c:v>5.2165612408550846E-2</c:v>
                </c:pt>
                <c:pt idx="14">
                  <c:v>5.3068306266598052E-2</c:v>
                </c:pt>
                <c:pt idx="15">
                  <c:v>5.3959893242084743E-2</c:v>
                </c:pt>
                <c:pt idx="16">
                  <c:v>5.485569106004002E-2</c:v>
                </c:pt>
                <c:pt idx="17">
                  <c:v>5.5680276841290254E-2</c:v>
                </c:pt>
                <c:pt idx="18">
                  <c:v>5.654703440753147E-2</c:v>
                </c:pt>
                <c:pt idx="19">
                  <c:v>5.7318805632068467E-2</c:v>
                </c:pt>
                <c:pt idx="20">
                  <c:v>5.7946000872151134E-2</c:v>
                </c:pt>
                <c:pt idx="21">
                  <c:v>5.8439754685709826E-2</c:v>
                </c:pt>
                <c:pt idx="22">
                  <c:v>5.8782483381585142E-2</c:v>
                </c:pt>
                <c:pt idx="23">
                  <c:v>5.8988583203069281E-2</c:v>
                </c:pt>
                <c:pt idx="24">
                  <c:v>5.9165951726701443E-2</c:v>
                </c:pt>
                <c:pt idx="25">
                  <c:v>5.9269368767745419E-2</c:v>
                </c:pt>
                <c:pt idx="26">
                  <c:v>5.9411022240645851E-2</c:v>
                </c:pt>
                <c:pt idx="27">
                  <c:v>5.9550184489329812E-2</c:v>
                </c:pt>
                <c:pt idx="28">
                  <c:v>5.9717500212884397E-2</c:v>
                </c:pt>
                <c:pt idx="29">
                  <c:v>5.9902743740639877E-2</c:v>
                </c:pt>
                <c:pt idx="30">
                  <c:v>6.0147473269657081E-2</c:v>
                </c:pt>
                <c:pt idx="31">
                  <c:v>6.0430496880026371E-2</c:v>
                </c:pt>
                <c:pt idx="32">
                  <c:v>6.0767752184614748E-2</c:v>
                </c:pt>
                <c:pt idx="33">
                  <c:v>6.1156649283772666E-2</c:v>
                </c:pt>
                <c:pt idx="34">
                  <c:v>6.1657507755214586E-2</c:v>
                </c:pt>
                <c:pt idx="35">
                  <c:v>6.2298169539980859E-2</c:v>
                </c:pt>
                <c:pt idx="36">
                  <c:v>6.3061964173938001E-2</c:v>
                </c:pt>
                <c:pt idx="37">
                  <c:v>6.4002110674621082E-2</c:v>
                </c:pt>
                <c:pt idx="38">
                  <c:v>6.5086742700746256E-2</c:v>
                </c:pt>
                <c:pt idx="39">
                  <c:v>6.615951420671061E-2</c:v>
                </c:pt>
                <c:pt idx="40">
                  <c:v>6.7246427916574369E-2</c:v>
                </c:pt>
                <c:pt idx="41">
                  <c:v>6.8263908347003993E-2</c:v>
                </c:pt>
                <c:pt idx="42">
                  <c:v>6.9268070696733602E-2</c:v>
                </c:pt>
                <c:pt idx="43">
                  <c:v>7.0233773560151314E-2</c:v>
                </c:pt>
                <c:pt idx="44">
                  <c:v>7.1111603927805828E-2</c:v>
                </c:pt>
                <c:pt idx="45">
                  <c:v>7.1893530770341996E-2</c:v>
                </c:pt>
                <c:pt idx="46">
                  <c:v>7.2567254002265796E-2</c:v>
                </c:pt>
                <c:pt idx="47">
                  <c:v>7.3272048784785396E-2</c:v>
                </c:pt>
                <c:pt idx="48">
                  <c:v>7.388411204532834E-2</c:v>
                </c:pt>
                <c:pt idx="49">
                  <c:v>7.4366627801155022E-2</c:v>
                </c:pt>
                <c:pt idx="50">
                  <c:v>7.4821847598731575E-2</c:v>
                </c:pt>
                <c:pt idx="51">
                  <c:v>7.5308140969088722E-2</c:v>
                </c:pt>
                <c:pt idx="52">
                  <c:v>7.5766963913419166E-2</c:v>
                </c:pt>
                <c:pt idx="53">
                  <c:v>7.6266297576851078E-2</c:v>
                </c:pt>
                <c:pt idx="54">
                  <c:v>7.6868236242870522E-2</c:v>
                </c:pt>
                <c:pt idx="55">
                  <c:v>7.754148506147969E-2</c:v>
                </c:pt>
                <c:pt idx="56">
                  <c:v>7.8194617704561126E-2</c:v>
                </c:pt>
                <c:pt idx="57">
                  <c:v>7.8848183774815769E-2</c:v>
                </c:pt>
                <c:pt idx="58">
                  <c:v>7.9424074617193932E-2</c:v>
                </c:pt>
                <c:pt idx="59">
                  <c:v>7.9913991454648364E-2</c:v>
                </c:pt>
                <c:pt idx="60">
                  <c:v>8.0331615500524048E-2</c:v>
                </c:pt>
                <c:pt idx="61">
                  <c:v>8.0634803700059779E-2</c:v>
                </c:pt>
                <c:pt idx="62">
                  <c:v>8.0877900749565107E-2</c:v>
                </c:pt>
                <c:pt idx="63">
                  <c:v>8.1075410493379449E-2</c:v>
                </c:pt>
                <c:pt idx="64">
                  <c:v>8.1264207628067228E-2</c:v>
                </c:pt>
                <c:pt idx="65">
                  <c:v>8.1461350804123381E-2</c:v>
                </c:pt>
                <c:pt idx="66">
                  <c:v>8.1674166723577038E-2</c:v>
                </c:pt>
                <c:pt idx="67">
                  <c:v>8.1898057703780197E-2</c:v>
                </c:pt>
                <c:pt idx="68">
                  <c:v>8.2129974435895384E-2</c:v>
                </c:pt>
                <c:pt idx="69">
                  <c:v>8.2372777142819362E-2</c:v>
                </c:pt>
                <c:pt idx="70">
                  <c:v>8.2627719435880431E-2</c:v>
                </c:pt>
                <c:pt idx="71">
                  <c:v>8.2891130207577546E-2</c:v>
                </c:pt>
                <c:pt idx="72">
                  <c:v>8.3178139594651021E-2</c:v>
                </c:pt>
                <c:pt idx="73">
                  <c:v>8.3468750120437196E-2</c:v>
                </c:pt>
                <c:pt idx="74">
                  <c:v>8.3771858156996379E-2</c:v>
                </c:pt>
                <c:pt idx="75">
                  <c:v>8.4075970501664987E-2</c:v>
                </c:pt>
                <c:pt idx="76">
                  <c:v>8.4383200887269208E-2</c:v>
                </c:pt>
                <c:pt idx="77">
                  <c:v>8.4689573480455096E-2</c:v>
                </c:pt>
                <c:pt idx="78">
                  <c:v>8.4983263295688574E-2</c:v>
                </c:pt>
                <c:pt idx="79">
                  <c:v>8.5266568693827718E-2</c:v>
                </c:pt>
                <c:pt idx="80">
                  <c:v>8.5531232136394214E-2</c:v>
                </c:pt>
                <c:pt idx="81">
                  <c:v>8.5777808561076918E-2</c:v>
                </c:pt>
                <c:pt idx="82">
                  <c:v>8.6005434737570705E-2</c:v>
                </c:pt>
                <c:pt idx="83">
                  <c:v>8.62094739675906E-2</c:v>
                </c:pt>
                <c:pt idx="84">
                  <c:v>8.6401078145974114E-2</c:v>
                </c:pt>
                <c:pt idx="85">
                  <c:v>8.657941922434241E-2</c:v>
                </c:pt>
                <c:pt idx="86">
                  <c:v>8.6744419686925658E-2</c:v>
                </c:pt>
                <c:pt idx="87">
                  <c:v>8.6913819965121708E-2</c:v>
                </c:pt>
                <c:pt idx="88">
                  <c:v>8.707146972097303E-2</c:v>
                </c:pt>
                <c:pt idx="89">
                  <c:v>8.7232519205840561E-2</c:v>
                </c:pt>
              </c:numCache>
            </c:numRef>
          </c:val>
          <c:smooth val="0"/>
        </c:ser>
        <c:ser>
          <c:idx val="1"/>
          <c:order val="1"/>
          <c:tx>
            <c:v>Capital Contribution plus Net NZS Expenditure</c:v>
          </c:tx>
          <c:spPr>
            <a:ln w="38100">
              <a:solidFill>
                <a:srgbClr val="000000"/>
              </a:solidFill>
              <a:prstDash val="sysDash"/>
            </a:ln>
          </c:spPr>
          <c:marker>
            <c:symbol val="none"/>
          </c:marker>
          <c:cat>
            <c:numRef>
              <c:f>Model!$C$2:$CN$2</c:f>
              <c:numCache>
                <c:formatCode>General</c:formatCode>
                <c:ptCount val="90"/>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pt idx="25">
                  <c:v>2043</c:v>
                </c:pt>
                <c:pt idx="26">
                  <c:v>2044</c:v>
                </c:pt>
                <c:pt idx="27">
                  <c:v>2045</c:v>
                </c:pt>
                <c:pt idx="28">
                  <c:v>2046</c:v>
                </c:pt>
                <c:pt idx="29">
                  <c:v>2047</c:v>
                </c:pt>
                <c:pt idx="30">
                  <c:v>2048</c:v>
                </c:pt>
                <c:pt idx="31">
                  <c:v>2049</c:v>
                </c:pt>
                <c:pt idx="32">
                  <c:v>2050</c:v>
                </c:pt>
                <c:pt idx="33">
                  <c:v>2051</c:v>
                </c:pt>
                <c:pt idx="34">
                  <c:v>2052</c:v>
                </c:pt>
                <c:pt idx="35">
                  <c:v>2053</c:v>
                </c:pt>
                <c:pt idx="36">
                  <c:v>2054</c:v>
                </c:pt>
                <c:pt idx="37">
                  <c:v>2055</c:v>
                </c:pt>
                <c:pt idx="38">
                  <c:v>2056</c:v>
                </c:pt>
                <c:pt idx="39">
                  <c:v>2057</c:v>
                </c:pt>
                <c:pt idx="40">
                  <c:v>2058</c:v>
                </c:pt>
                <c:pt idx="41">
                  <c:v>2059</c:v>
                </c:pt>
                <c:pt idx="42">
                  <c:v>2060</c:v>
                </c:pt>
                <c:pt idx="43">
                  <c:v>2061</c:v>
                </c:pt>
                <c:pt idx="44">
                  <c:v>2062</c:v>
                </c:pt>
                <c:pt idx="45">
                  <c:v>2063</c:v>
                </c:pt>
                <c:pt idx="46">
                  <c:v>2064</c:v>
                </c:pt>
                <c:pt idx="47">
                  <c:v>2065</c:v>
                </c:pt>
                <c:pt idx="48">
                  <c:v>2066</c:v>
                </c:pt>
                <c:pt idx="49">
                  <c:v>2067</c:v>
                </c:pt>
                <c:pt idx="50">
                  <c:v>2068</c:v>
                </c:pt>
                <c:pt idx="51">
                  <c:v>2069</c:v>
                </c:pt>
                <c:pt idx="52">
                  <c:v>2070</c:v>
                </c:pt>
                <c:pt idx="53">
                  <c:v>2071</c:v>
                </c:pt>
                <c:pt idx="54">
                  <c:v>2072</c:v>
                </c:pt>
                <c:pt idx="55">
                  <c:v>2073</c:v>
                </c:pt>
                <c:pt idx="56">
                  <c:v>2074</c:v>
                </c:pt>
                <c:pt idx="57">
                  <c:v>2075</c:v>
                </c:pt>
                <c:pt idx="58">
                  <c:v>2076</c:v>
                </c:pt>
                <c:pt idx="59">
                  <c:v>2077</c:v>
                </c:pt>
                <c:pt idx="60">
                  <c:v>2078</c:v>
                </c:pt>
                <c:pt idx="61">
                  <c:v>2079</c:v>
                </c:pt>
                <c:pt idx="62">
                  <c:v>2080</c:v>
                </c:pt>
                <c:pt idx="63">
                  <c:v>2081</c:v>
                </c:pt>
                <c:pt idx="64">
                  <c:v>2082</c:v>
                </c:pt>
                <c:pt idx="65">
                  <c:v>2083</c:v>
                </c:pt>
                <c:pt idx="66">
                  <c:v>2084</c:v>
                </c:pt>
                <c:pt idx="67">
                  <c:v>2085</c:v>
                </c:pt>
                <c:pt idx="68">
                  <c:v>2086</c:v>
                </c:pt>
                <c:pt idx="69">
                  <c:v>2087</c:v>
                </c:pt>
                <c:pt idx="70">
                  <c:v>2088</c:v>
                </c:pt>
                <c:pt idx="71">
                  <c:v>2089</c:v>
                </c:pt>
                <c:pt idx="72">
                  <c:v>2090</c:v>
                </c:pt>
                <c:pt idx="73">
                  <c:v>2091</c:v>
                </c:pt>
                <c:pt idx="74">
                  <c:v>2092</c:v>
                </c:pt>
                <c:pt idx="75">
                  <c:v>2093</c:v>
                </c:pt>
                <c:pt idx="76">
                  <c:v>2094</c:v>
                </c:pt>
                <c:pt idx="77">
                  <c:v>2095</c:v>
                </c:pt>
                <c:pt idx="78">
                  <c:v>2096</c:v>
                </c:pt>
                <c:pt idx="79">
                  <c:v>2097</c:v>
                </c:pt>
                <c:pt idx="80">
                  <c:v>2098</c:v>
                </c:pt>
                <c:pt idx="81">
                  <c:v>2099</c:v>
                </c:pt>
                <c:pt idx="82">
                  <c:v>2100</c:v>
                </c:pt>
                <c:pt idx="83">
                  <c:v>2101</c:v>
                </c:pt>
                <c:pt idx="84">
                  <c:v>2102</c:v>
                </c:pt>
                <c:pt idx="85">
                  <c:v>2103</c:v>
                </c:pt>
                <c:pt idx="86">
                  <c:v>2104</c:v>
                </c:pt>
                <c:pt idx="87">
                  <c:v>2105</c:v>
                </c:pt>
                <c:pt idx="88">
                  <c:v>2106</c:v>
                </c:pt>
                <c:pt idx="89">
                  <c:v>2107</c:v>
                </c:pt>
              </c:numCache>
            </c:numRef>
          </c:cat>
          <c:val>
            <c:numRef>
              <c:f>Model!$C$47:$CN$47</c:f>
              <c:numCache>
                <c:formatCode>0.00%</c:formatCode>
                <c:ptCount val="90"/>
                <c:pt idx="0">
                  <c:v>4.300085639256182E-2</c:v>
                </c:pt>
                <c:pt idx="1">
                  <c:v>4.4656994979590879E-2</c:v>
                </c:pt>
                <c:pt idx="2">
                  <c:v>4.6570928781817948E-2</c:v>
                </c:pt>
                <c:pt idx="3">
                  <c:v>4.8793511383618267E-2</c:v>
                </c:pt>
                <c:pt idx="4">
                  <c:v>5.0123217613788601E-2</c:v>
                </c:pt>
                <c:pt idx="5">
                  <c:v>5.1179415723645136E-2</c:v>
                </c:pt>
                <c:pt idx="6">
                  <c:v>5.1526905850266876E-2</c:v>
                </c:pt>
                <c:pt idx="7">
                  <c:v>5.1878131830801186E-2</c:v>
                </c:pt>
                <c:pt idx="8">
                  <c:v>5.2233736874131381E-2</c:v>
                </c:pt>
                <c:pt idx="9">
                  <c:v>5.2592049326337285E-2</c:v>
                </c:pt>
                <c:pt idx="10">
                  <c:v>5.2951006804333442E-2</c:v>
                </c:pt>
                <c:pt idx="11">
                  <c:v>5.3310389685539493E-2</c:v>
                </c:pt>
                <c:pt idx="12">
                  <c:v>5.367068830030497E-2</c:v>
                </c:pt>
                <c:pt idx="13">
                  <c:v>5.4031558109432685E-2</c:v>
                </c:pt>
                <c:pt idx="14">
                  <c:v>5.4393723317100885E-2</c:v>
                </c:pt>
                <c:pt idx="15">
                  <c:v>5.4758824920635288E-2</c:v>
                </c:pt>
                <c:pt idx="16">
                  <c:v>5.5128049107449596E-2</c:v>
                </c:pt>
                <c:pt idx="17">
                  <c:v>5.5500991742005783E-2</c:v>
                </c:pt>
                <c:pt idx="18">
                  <c:v>5.5877662760692275E-2</c:v>
                </c:pt>
                <c:pt idx="19">
                  <c:v>5.6256721475823286E-2</c:v>
                </c:pt>
                <c:pt idx="20">
                  <c:v>5.6636824886009615E-2</c:v>
                </c:pt>
                <c:pt idx="21">
                  <c:v>5.7016723058439502E-2</c:v>
                </c:pt>
                <c:pt idx="22">
                  <c:v>5.7394676365639469E-2</c:v>
                </c:pt>
                <c:pt idx="23">
                  <c:v>5.7769788127254702E-2</c:v>
                </c:pt>
                <c:pt idx="24">
                  <c:v>5.8141331023350694E-2</c:v>
                </c:pt>
                <c:pt idx="25">
                  <c:v>5.8509294962345706E-2</c:v>
                </c:pt>
                <c:pt idx="26">
                  <c:v>5.8873890460274698E-2</c:v>
                </c:pt>
                <c:pt idx="27">
                  <c:v>5.92354082828324E-2</c:v>
                </c:pt>
                <c:pt idx="28">
                  <c:v>5.9594109586341835E-2</c:v>
                </c:pt>
                <c:pt idx="29">
                  <c:v>5.9950158147011622E-2</c:v>
                </c:pt>
                <c:pt idx="30">
                  <c:v>6.0303845103759905E-2</c:v>
                </c:pt>
                <c:pt idx="31">
                  <c:v>6.0655382443402552E-2</c:v>
                </c:pt>
                <c:pt idx="32">
                  <c:v>6.1004952537874184E-2</c:v>
                </c:pt>
                <c:pt idx="33">
                  <c:v>6.1352970328000515E-2</c:v>
                </c:pt>
                <c:pt idx="34">
                  <c:v>6.1699563430011248E-2</c:v>
                </c:pt>
                <c:pt idx="35">
                  <c:v>6.2044968371874565E-2</c:v>
                </c:pt>
                <c:pt idx="36">
                  <c:v>6.2389289106992304E-2</c:v>
                </c:pt>
                <c:pt idx="37">
                  <c:v>6.2732600658204574E-2</c:v>
                </c:pt>
                <c:pt idx="38">
                  <c:v>6.3074956987540134E-2</c:v>
                </c:pt>
                <c:pt idx="39">
                  <c:v>6.34162197415407E-2</c:v>
                </c:pt>
                <c:pt idx="40">
                  <c:v>6.3756249357324352E-2</c:v>
                </c:pt>
                <c:pt idx="41">
                  <c:v>6.4094850629701564E-2</c:v>
                </c:pt>
                <c:pt idx="42">
                  <c:v>6.4431767886461655E-2</c:v>
                </c:pt>
                <c:pt idx="43">
                  <c:v>6.4766747952406667E-2</c:v>
                </c:pt>
                <c:pt idx="44">
                  <c:v>6.509949977042441E-2</c:v>
                </c:pt>
                <c:pt idx="45">
                  <c:v>6.5429889309544215E-2</c:v>
                </c:pt>
                <c:pt idx="46">
                  <c:v>6.5757735287272426E-2</c:v>
                </c:pt>
                <c:pt idx="47">
                  <c:v>6.608292061748737E-2</c:v>
                </c:pt>
                <c:pt idx="48">
                  <c:v>6.6405550385952999E-2</c:v>
                </c:pt>
                <c:pt idx="49">
                  <c:v>6.6725492485600002E-2</c:v>
                </c:pt>
                <c:pt idx="50">
                  <c:v>6.7042862927384997E-2</c:v>
                </c:pt>
                <c:pt idx="51">
                  <c:v>6.7357727410947976E-2</c:v>
                </c:pt>
                <c:pt idx="52">
                  <c:v>6.7670170721866887E-2</c:v>
                </c:pt>
                <c:pt idx="53">
                  <c:v>6.7980239001079024E-2</c:v>
                </c:pt>
                <c:pt idx="54">
                  <c:v>6.828801726491851E-2</c:v>
                </c:pt>
                <c:pt idx="55">
                  <c:v>6.8593496009675015E-2</c:v>
                </c:pt>
                <c:pt idx="56">
                  <c:v>6.8896679895448495E-2</c:v>
                </c:pt>
                <c:pt idx="57">
                  <c:v>6.9197632259592523E-2</c:v>
                </c:pt>
                <c:pt idx="58">
                  <c:v>6.9496278589246618E-2</c:v>
                </c:pt>
                <c:pt idx="59">
                  <c:v>6.979257595756426E-2</c:v>
                </c:pt>
                <c:pt idx="60">
                  <c:v>7.0086742801742832E-2</c:v>
                </c:pt>
                <c:pt idx="61">
                  <c:v>7.0378803873671958E-2</c:v>
                </c:pt>
                <c:pt idx="62">
                  <c:v>7.0668787677981931E-2</c:v>
                </c:pt>
                <c:pt idx="63">
                  <c:v>7.0956726665165018E-2</c:v>
                </c:pt>
                <c:pt idx="64">
                  <c:v>7.1242661375500116E-2</c:v>
                </c:pt>
                <c:pt idx="65">
                  <c:v>7.1526641313112316E-2</c:v>
                </c:pt>
                <c:pt idx="66">
                  <c:v>7.1808710095673536E-2</c:v>
                </c:pt>
                <c:pt idx="67">
                  <c:v>7.208889619950419E-2</c:v>
                </c:pt>
                <c:pt idx="68">
                  <c:v>7.2367227938197415E-2</c:v>
                </c:pt>
                <c:pt idx="69">
                  <c:v>7.2643742634318734E-2</c:v>
                </c:pt>
                <c:pt idx="70">
                  <c:v>7.2918480146347484E-2</c:v>
                </c:pt>
                <c:pt idx="71">
                  <c:v>7.3191462766374255E-2</c:v>
                </c:pt>
                <c:pt idx="72">
                  <c:v>7.3462728235041408E-2</c:v>
                </c:pt>
                <c:pt idx="73">
                  <c:v>7.3732303064493035E-2</c:v>
                </c:pt>
                <c:pt idx="74">
                  <c:v>7.4000212253766545E-2</c:v>
                </c:pt>
                <c:pt idx="75">
                  <c:v>7.4266494612721806E-2</c:v>
                </c:pt>
                <c:pt idx="76">
                  <c:v>7.4531170577689126E-2</c:v>
                </c:pt>
                <c:pt idx="77">
                  <c:v>7.4794270691717651E-2</c:v>
                </c:pt>
                <c:pt idx="78">
                  <c:v>7.5055825589083136E-2</c:v>
                </c:pt>
                <c:pt idx="79">
                  <c:v>7.5315868045733675E-2</c:v>
                </c:pt>
                <c:pt idx="80">
                  <c:v>7.5574421404628403E-2</c:v>
                </c:pt>
                <c:pt idx="81">
                  <c:v>7.5831518144501744E-2</c:v>
                </c:pt>
                <c:pt idx="82">
                  <c:v>7.6087185231317994E-2</c:v>
                </c:pt>
                <c:pt idx="83">
                  <c:v>7.6341449270672809E-2</c:v>
                </c:pt>
                <c:pt idx="84">
                  <c:v>7.659433505959834E-2</c:v>
                </c:pt>
                <c:pt idx="85">
                  <c:v>7.6845874146652268E-2</c:v>
                </c:pt>
                <c:pt idx="86">
                  <c:v>7.7096092497549604E-2</c:v>
                </c:pt>
                <c:pt idx="87">
                  <c:v>7.7345013213620126E-2</c:v>
                </c:pt>
                <c:pt idx="88">
                  <c:v>7.7592662226936129E-2</c:v>
                </c:pt>
                <c:pt idx="89">
                  <c:v>7.783906952724623E-2</c:v>
                </c:pt>
              </c:numCache>
            </c:numRef>
          </c:val>
          <c:smooth val="0"/>
        </c:ser>
        <c:dLbls>
          <c:showLegendKey val="0"/>
          <c:showVal val="0"/>
          <c:showCatName val="0"/>
          <c:showSerName val="0"/>
          <c:showPercent val="0"/>
          <c:showBubbleSize val="0"/>
        </c:dLbls>
        <c:smooth val="0"/>
        <c:axId val="547987104"/>
        <c:axId val="547988280"/>
      </c:lineChart>
      <c:catAx>
        <c:axId val="547987104"/>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NZ"/>
                  <a:t>Year ended 30 June</a:t>
                </a:r>
              </a:p>
            </c:rich>
          </c:tx>
          <c:layout>
            <c:manualLayout>
              <c:xMode val="edge"/>
              <c:yMode val="edge"/>
              <c:x val="0.77766290083304801"/>
              <c:y val="0.918644113267783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547988280"/>
        <c:crosses val="autoZero"/>
        <c:auto val="1"/>
        <c:lblAlgn val="ctr"/>
        <c:lblOffset val="100"/>
        <c:tickLblSkip val="5"/>
        <c:tickMarkSkip val="5"/>
        <c:noMultiLvlLbl val="0"/>
      </c:catAx>
      <c:valAx>
        <c:axId val="547988280"/>
        <c:scaling>
          <c:orientation val="minMax"/>
          <c:max val="9.0000000000000024E-2"/>
          <c:min val="0"/>
        </c:scaling>
        <c:delete val="0"/>
        <c:axPos val="l"/>
        <c:title>
          <c:tx>
            <c:rich>
              <a:bodyPr rot="0" vert="horz"/>
              <a:lstStyle/>
              <a:p>
                <a:pPr algn="ctr">
                  <a:defRPr sz="1400" b="1" i="0" u="none" strike="noStrike" baseline="0">
                    <a:solidFill>
                      <a:srgbClr val="000000"/>
                    </a:solidFill>
                    <a:latin typeface="Arial"/>
                    <a:ea typeface="Arial"/>
                    <a:cs typeface="Arial"/>
                  </a:defRPr>
                </a:pPr>
                <a:r>
                  <a:rPr lang="en-NZ"/>
                  <a:t>% of Nominal GDP</a:t>
                </a:r>
              </a:p>
            </c:rich>
          </c:tx>
          <c:layout>
            <c:manualLayout>
              <c:xMode val="edge"/>
              <c:yMode val="edge"/>
              <c:x val="0"/>
              <c:y val="2.2033830098324592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547987104"/>
        <c:crosses val="autoZero"/>
        <c:crossBetween val="midCat"/>
        <c:majorUnit val="1.0000000000000005E-2"/>
        <c:minorUnit val="2.0000000000000035E-3"/>
      </c:valAx>
      <c:spPr>
        <a:solidFill>
          <a:srgbClr val="FFFFFF"/>
        </a:solidFill>
        <a:ln w="25400">
          <a:noFill/>
        </a:ln>
      </c:spPr>
    </c:plotArea>
    <c:legend>
      <c:legendPos val="r"/>
      <c:layout>
        <c:manualLayout>
          <c:xMode val="edge"/>
          <c:yMode val="edge"/>
          <c:x val="1.159898490949501E-2"/>
          <c:y val="0.93614132986357956"/>
          <c:w val="0.7622203746270847"/>
          <c:h val="5.5706537534596978E-2"/>
        </c:manualLayout>
      </c:layout>
      <c:overlay val="0"/>
      <c:spPr>
        <a:solidFill>
          <a:srgbClr val="FFFFFF"/>
        </a:solidFill>
        <a:ln w="3175">
          <a:noFill/>
          <a:prstDash val="solid"/>
        </a:ln>
      </c:spPr>
      <c:txPr>
        <a:bodyPr/>
        <a:lstStyle/>
        <a:p>
          <a:pPr>
            <a:defRPr sz="1085" b="1"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NZ"/>
              <a:t>CAPITAL CONTRIBUTION TO NZS FUND</a:t>
            </a:r>
          </a:p>
        </c:rich>
      </c:tx>
      <c:layout>
        <c:manualLayout>
          <c:xMode val="edge"/>
          <c:yMode val="edge"/>
          <c:x val="0.29265765692331935"/>
          <c:y val="2.0339016396374646E-2"/>
        </c:manualLayout>
      </c:layout>
      <c:overlay val="0"/>
      <c:spPr>
        <a:noFill/>
        <a:ln w="25400">
          <a:noFill/>
        </a:ln>
      </c:spPr>
    </c:title>
    <c:autoTitleDeleted val="0"/>
    <c:plotArea>
      <c:layout>
        <c:manualLayout>
          <c:layoutTarget val="inner"/>
          <c:xMode val="edge"/>
          <c:yMode val="edge"/>
          <c:x val="7.6180627369872453E-2"/>
          <c:y val="0.10282485875706214"/>
          <c:w val="0.89038262668045498"/>
          <c:h val="0.8485875706214685"/>
        </c:manualLayout>
      </c:layout>
      <c:lineChart>
        <c:grouping val="standard"/>
        <c:varyColors val="0"/>
        <c:ser>
          <c:idx val="0"/>
          <c:order val="0"/>
          <c:tx>
            <c:v>Capital Contribution</c:v>
          </c:tx>
          <c:spPr>
            <a:ln w="38100">
              <a:solidFill>
                <a:srgbClr val="000000"/>
              </a:solidFill>
              <a:prstDash val="solid"/>
            </a:ln>
          </c:spPr>
          <c:marker>
            <c:symbol val="none"/>
          </c:marker>
          <c:cat>
            <c:numRef>
              <c:f>Model!$C$2:$CN$2</c:f>
              <c:numCache>
                <c:formatCode>General</c:formatCode>
                <c:ptCount val="90"/>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pt idx="25">
                  <c:v>2043</c:v>
                </c:pt>
                <c:pt idx="26">
                  <c:v>2044</c:v>
                </c:pt>
                <c:pt idx="27">
                  <c:v>2045</c:v>
                </c:pt>
                <c:pt idx="28">
                  <c:v>2046</c:v>
                </c:pt>
                <c:pt idx="29">
                  <c:v>2047</c:v>
                </c:pt>
                <c:pt idx="30">
                  <c:v>2048</c:v>
                </c:pt>
                <c:pt idx="31">
                  <c:v>2049</c:v>
                </c:pt>
                <c:pt idx="32">
                  <c:v>2050</c:v>
                </c:pt>
                <c:pt idx="33">
                  <c:v>2051</c:v>
                </c:pt>
                <c:pt idx="34">
                  <c:v>2052</c:v>
                </c:pt>
                <c:pt idx="35">
                  <c:v>2053</c:v>
                </c:pt>
                <c:pt idx="36">
                  <c:v>2054</c:v>
                </c:pt>
                <c:pt idx="37">
                  <c:v>2055</c:v>
                </c:pt>
                <c:pt idx="38">
                  <c:v>2056</c:v>
                </c:pt>
                <c:pt idx="39">
                  <c:v>2057</c:v>
                </c:pt>
                <c:pt idx="40">
                  <c:v>2058</c:v>
                </c:pt>
                <c:pt idx="41">
                  <c:v>2059</c:v>
                </c:pt>
                <c:pt idx="42">
                  <c:v>2060</c:v>
                </c:pt>
                <c:pt idx="43">
                  <c:v>2061</c:v>
                </c:pt>
                <c:pt idx="44">
                  <c:v>2062</c:v>
                </c:pt>
                <c:pt idx="45">
                  <c:v>2063</c:v>
                </c:pt>
                <c:pt idx="46">
                  <c:v>2064</c:v>
                </c:pt>
                <c:pt idx="47">
                  <c:v>2065</c:v>
                </c:pt>
                <c:pt idx="48">
                  <c:v>2066</c:v>
                </c:pt>
                <c:pt idx="49">
                  <c:v>2067</c:v>
                </c:pt>
                <c:pt idx="50">
                  <c:v>2068</c:v>
                </c:pt>
                <c:pt idx="51">
                  <c:v>2069</c:v>
                </c:pt>
                <c:pt idx="52">
                  <c:v>2070</c:v>
                </c:pt>
                <c:pt idx="53">
                  <c:v>2071</c:v>
                </c:pt>
                <c:pt idx="54">
                  <c:v>2072</c:v>
                </c:pt>
                <c:pt idx="55">
                  <c:v>2073</c:v>
                </c:pt>
                <c:pt idx="56">
                  <c:v>2074</c:v>
                </c:pt>
                <c:pt idx="57">
                  <c:v>2075</c:v>
                </c:pt>
                <c:pt idx="58">
                  <c:v>2076</c:v>
                </c:pt>
                <c:pt idx="59">
                  <c:v>2077</c:v>
                </c:pt>
                <c:pt idx="60">
                  <c:v>2078</c:v>
                </c:pt>
                <c:pt idx="61">
                  <c:v>2079</c:v>
                </c:pt>
                <c:pt idx="62">
                  <c:v>2080</c:v>
                </c:pt>
                <c:pt idx="63">
                  <c:v>2081</c:v>
                </c:pt>
                <c:pt idx="64">
                  <c:v>2082</c:v>
                </c:pt>
                <c:pt idx="65">
                  <c:v>2083</c:v>
                </c:pt>
                <c:pt idx="66">
                  <c:v>2084</c:v>
                </c:pt>
                <c:pt idx="67">
                  <c:v>2085</c:v>
                </c:pt>
                <c:pt idx="68">
                  <c:v>2086</c:v>
                </c:pt>
                <c:pt idx="69">
                  <c:v>2087</c:v>
                </c:pt>
                <c:pt idx="70">
                  <c:v>2088</c:v>
                </c:pt>
                <c:pt idx="71">
                  <c:v>2089</c:v>
                </c:pt>
                <c:pt idx="72">
                  <c:v>2090</c:v>
                </c:pt>
                <c:pt idx="73">
                  <c:v>2091</c:v>
                </c:pt>
                <c:pt idx="74">
                  <c:v>2092</c:v>
                </c:pt>
                <c:pt idx="75">
                  <c:v>2093</c:v>
                </c:pt>
                <c:pt idx="76">
                  <c:v>2094</c:v>
                </c:pt>
                <c:pt idx="77">
                  <c:v>2095</c:v>
                </c:pt>
                <c:pt idx="78">
                  <c:v>2096</c:v>
                </c:pt>
                <c:pt idx="79">
                  <c:v>2097</c:v>
                </c:pt>
                <c:pt idx="80">
                  <c:v>2098</c:v>
                </c:pt>
                <c:pt idx="81">
                  <c:v>2099</c:v>
                </c:pt>
                <c:pt idx="82">
                  <c:v>2100</c:v>
                </c:pt>
                <c:pt idx="83">
                  <c:v>2101</c:v>
                </c:pt>
                <c:pt idx="84">
                  <c:v>2102</c:v>
                </c:pt>
                <c:pt idx="85">
                  <c:v>2103</c:v>
                </c:pt>
                <c:pt idx="86">
                  <c:v>2104</c:v>
                </c:pt>
                <c:pt idx="87">
                  <c:v>2105</c:v>
                </c:pt>
                <c:pt idx="88">
                  <c:v>2106</c:v>
                </c:pt>
                <c:pt idx="89">
                  <c:v>2107</c:v>
                </c:pt>
              </c:numCache>
            </c:numRef>
          </c:cat>
          <c:val>
            <c:numRef>
              <c:f>Model!$C$48:$CN$48</c:f>
              <c:numCache>
                <c:formatCode>0.00%</c:formatCode>
                <c:ptCount val="90"/>
                <c:pt idx="0">
                  <c:v>1.7767480535725072E-3</c:v>
                </c:pt>
                <c:pt idx="1">
                  <c:v>3.3761998170099704E-3</c:v>
                </c:pt>
                <c:pt idx="2">
                  <c:v>4.8233372348772301E-3</c:v>
                </c:pt>
                <c:pt idx="3">
                  <c:v>6.7513034618842897E-3</c:v>
                </c:pt>
                <c:pt idx="4">
                  <c:v>7.3606698798444259E-3</c:v>
                </c:pt>
                <c:pt idx="5">
                  <c:v>7.9401082042409744E-3</c:v>
                </c:pt>
                <c:pt idx="6">
                  <c:v>7.1354956794289631E-3</c:v>
                </c:pt>
                <c:pt idx="7">
                  <c:v>6.3596162977067631E-3</c:v>
                </c:pt>
                <c:pt idx="8">
                  <c:v>5.5091734371251243E-3</c:v>
                </c:pt>
                <c:pt idx="9">
                  <c:v>4.6432918595772201E-3</c:v>
                </c:pt>
                <c:pt idx="10">
                  <c:v>3.8087820022061187E-3</c:v>
                </c:pt>
                <c:pt idx="11">
                  <c:v>3.0491558675510037E-3</c:v>
                </c:pt>
                <c:pt idx="12">
                  <c:v>2.4317112618660419E-3</c:v>
                </c:pt>
                <c:pt idx="13">
                  <c:v>1.8656448322781822E-3</c:v>
                </c:pt>
                <c:pt idx="14">
                  <c:v>1.3255278555435754E-3</c:v>
                </c:pt>
                <c:pt idx="15">
                  <c:v>7.9914476651062418E-4</c:v>
                </c:pt>
                <c:pt idx="16">
                  <c:v>2.7267733102971197E-4</c:v>
                </c:pt>
                <c:pt idx="17">
                  <c:v>-1.7925248479266602E-4</c:v>
                </c:pt>
                <c:pt idx="18">
                  <c:v>-6.6905659236823315E-4</c:v>
                </c:pt>
                <c:pt idx="19">
                  <c:v>-1.0628730545677722E-3</c:v>
                </c:pt>
                <c:pt idx="20">
                  <c:v>-1.3085736184920639E-3</c:v>
                </c:pt>
                <c:pt idx="21">
                  <c:v>-1.42310842222097E-3</c:v>
                </c:pt>
                <c:pt idx="22">
                  <c:v>-1.3881792518613996E-3</c:v>
                </c:pt>
                <c:pt idx="23">
                  <c:v>-1.2182441749663537E-3</c:v>
                </c:pt>
                <c:pt idx="24">
                  <c:v>-1.0244570411393236E-3</c:v>
                </c:pt>
                <c:pt idx="25">
                  <c:v>-7.6031633683252252E-4</c:v>
                </c:pt>
                <c:pt idx="26">
                  <c:v>-5.3703953546288844E-4</c:v>
                </c:pt>
                <c:pt idx="27">
                  <c:v>-3.151620204335153E-4</c:v>
                </c:pt>
                <c:pt idx="28">
                  <c:v>-1.2315650991143566E-4</c:v>
                </c:pt>
                <c:pt idx="29">
                  <c:v>4.6927040687617243E-5</c:v>
                </c:pt>
                <c:pt idx="30">
                  <c:v>1.5586854038428287E-4</c:v>
                </c:pt>
                <c:pt idx="31">
                  <c:v>2.2486839316671148E-4</c:v>
                </c:pt>
                <c:pt idx="32">
                  <c:v>2.372273965738059E-4</c:v>
                </c:pt>
                <c:pt idx="33">
                  <c:v>1.9633981515454423E-4</c:v>
                </c:pt>
                <c:pt idx="34">
                  <c:v>4.2203395164521028E-5</c:v>
                </c:pt>
                <c:pt idx="35">
                  <c:v>-2.5320135688543439E-4</c:v>
                </c:pt>
                <c:pt idx="36">
                  <c:v>-6.7234212955946139E-4</c:v>
                </c:pt>
                <c:pt idx="37">
                  <c:v>-1.2694343606304396E-3</c:v>
                </c:pt>
                <c:pt idx="38">
                  <c:v>-2.0119726788855627E-3</c:v>
                </c:pt>
                <c:pt idx="39">
                  <c:v>-2.7429835262905745E-3</c:v>
                </c:pt>
                <c:pt idx="40">
                  <c:v>-3.4904700636244805E-3</c:v>
                </c:pt>
                <c:pt idx="41">
                  <c:v>-4.1693016842575979E-3</c:v>
                </c:pt>
                <c:pt idx="42">
                  <c:v>-4.8363255460092715E-3</c:v>
                </c:pt>
                <c:pt idx="43">
                  <c:v>-5.4668678059796808E-3</c:v>
                </c:pt>
                <c:pt idx="44">
                  <c:v>-6.0123616061231715E-3</c:v>
                </c:pt>
                <c:pt idx="45">
                  <c:v>-6.4633990223659848E-3</c:v>
                </c:pt>
                <c:pt idx="46">
                  <c:v>-6.8093818189232901E-3</c:v>
                </c:pt>
                <c:pt idx="47">
                  <c:v>-7.1893613376450612E-3</c:v>
                </c:pt>
                <c:pt idx="48">
                  <c:v>-7.4784513554140876E-3</c:v>
                </c:pt>
                <c:pt idx="49">
                  <c:v>-7.6409966454666954E-3</c:v>
                </c:pt>
                <c:pt idx="50">
                  <c:v>-7.7792264296437843E-3</c:v>
                </c:pt>
                <c:pt idx="51">
                  <c:v>-7.9504114174782457E-3</c:v>
                </c:pt>
                <c:pt idx="52">
                  <c:v>-8.0966663418182115E-3</c:v>
                </c:pt>
                <c:pt idx="53">
                  <c:v>-8.2860187347988581E-3</c:v>
                </c:pt>
                <c:pt idx="54">
                  <c:v>-8.5800733587164807E-3</c:v>
                </c:pt>
                <c:pt idx="55">
                  <c:v>-8.9480304826214194E-3</c:v>
                </c:pt>
                <c:pt idx="56">
                  <c:v>-9.2977438243521619E-3</c:v>
                </c:pt>
                <c:pt idx="57">
                  <c:v>-9.6505100658825279E-3</c:v>
                </c:pt>
                <c:pt idx="58">
                  <c:v>-9.9277586733005282E-3</c:v>
                </c:pt>
                <c:pt idx="59">
                  <c:v>-1.0121400026877366E-2</c:v>
                </c:pt>
                <c:pt idx="60">
                  <c:v>-1.0244830581888431E-2</c:v>
                </c:pt>
                <c:pt idx="61">
                  <c:v>-1.0255840876080899E-2</c:v>
                </c:pt>
                <c:pt idx="62">
                  <c:v>-1.020911803613414E-2</c:v>
                </c:pt>
                <c:pt idx="63">
                  <c:v>-1.011876975274123E-2</c:v>
                </c:pt>
                <c:pt idx="64">
                  <c:v>-1.0021416690436801E-2</c:v>
                </c:pt>
                <c:pt idx="65">
                  <c:v>-9.9347149381139588E-3</c:v>
                </c:pt>
                <c:pt idx="66">
                  <c:v>-9.8655072135429515E-3</c:v>
                </c:pt>
                <c:pt idx="67">
                  <c:v>-9.8091458213305609E-3</c:v>
                </c:pt>
                <c:pt idx="68">
                  <c:v>-9.7627004671419267E-3</c:v>
                </c:pt>
                <c:pt idx="69">
                  <c:v>-9.7290869820839433E-3</c:v>
                </c:pt>
                <c:pt idx="70">
                  <c:v>-9.7091953232071714E-3</c:v>
                </c:pt>
                <c:pt idx="71">
                  <c:v>-9.6997217756804779E-3</c:v>
                </c:pt>
                <c:pt idx="72">
                  <c:v>-9.7154856804438083E-3</c:v>
                </c:pt>
                <c:pt idx="73">
                  <c:v>-9.7364077247500819E-3</c:v>
                </c:pt>
                <c:pt idx="74">
                  <c:v>-9.7717480379057326E-3</c:v>
                </c:pt>
                <c:pt idx="75">
                  <c:v>-9.809487944500846E-3</c:v>
                </c:pt>
                <c:pt idx="76">
                  <c:v>-9.8519879145156832E-3</c:v>
                </c:pt>
                <c:pt idx="77">
                  <c:v>-9.8952490806907614E-3</c:v>
                </c:pt>
                <c:pt idx="78">
                  <c:v>-9.9274712373374624E-3</c:v>
                </c:pt>
                <c:pt idx="79">
                  <c:v>-9.9506818946793925E-3</c:v>
                </c:pt>
                <c:pt idx="80">
                  <c:v>-9.9568452421596211E-3</c:v>
                </c:pt>
                <c:pt idx="81">
                  <c:v>-9.9463489112043436E-3</c:v>
                </c:pt>
                <c:pt idx="82">
                  <c:v>-9.9183059452246699E-3</c:v>
                </c:pt>
                <c:pt idx="83">
                  <c:v>-9.8680005857810678E-3</c:v>
                </c:pt>
                <c:pt idx="84">
                  <c:v>-9.8067648895340323E-3</c:v>
                </c:pt>
                <c:pt idx="85">
                  <c:v>-9.7336002858992108E-3</c:v>
                </c:pt>
                <c:pt idx="86">
                  <c:v>-9.6483282762111627E-3</c:v>
                </c:pt>
                <c:pt idx="87">
                  <c:v>-9.5687734312231345E-3</c:v>
                </c:pt>
                <c:pt idx="88">
                  <c:v>-9.4788560278891831E-3</c:v>
                </c:pt>
                <c:pt idx="89">
                  <c:v>-9.3934214013496661E-3</c:v>
                </c:pt>
              </c:numCache>
            </c:numRef>
          </c:val>
          <c:smooth val="0"/>
        </c:ser>
        <c:dLbls>
          <c:showLegendKey val="0"/>
          <c:showVal val="0"/>
          <c:showCatName val="0"/>
          <c:showSerName val="0"/>
          <c:showPercent val="0"/>
          <c:showBubbleSize val="0"/>
        </c:dLbls>
        <c:smooth val="0"/>
        <c:axId val="547991416"/>
        <c:axId val="547988672"/>
      </c:lineChart>
      <c:catAx>
        <c:axId val="547991416"/>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NZ"/>
                  <a:t>Year ending 30 June</a:t>
                </a:r>
              </a:p>
            </c:rich>
          </c:tx>
          <c:layout>
            <c:manualLayout>
              <c:xMode val="edge"/>
              <c:yMode val="edge"/>
              <c:x val="0.77145813295077237"/>
              <c:y val="0.5864405961179894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547988672"/>
        <c:crosses val="autoZero"/>
        <c:auto val="1"/>
        <c:lblAlgn val="ctr"/>
        <c:lblOffset val="100"/>
        <c:tickLblSkip val="5"/>
        <c:tickMarkSkip val="5"/>
        <c:noMultiLvlLbl val="0"/>
      </c:catAx>
      <c:valAx>
        <c:axId val="547988672"/>
        <c:scaling>
          <c:orientation val="minMax"/>
          <c:max val="1.2000000000000002E-2"/>
          <c:min val="-1.2000000000000002E-2"/>
        </c:scaling>
        <c:delete val="0"/>
        <c:axPos val="l"/>
        <c:title>
          <c:tx>
            <c:rich>
              <a:bodyPr rot="0" vert="horz"/>
              <a:lstStyle/>
              <a:p>
                <a:pPr algn="ctr">
                  <a:defRPr sz="1400" b="1" i="0" u="none" strike="noStrike" baseline="0">
                    <a:solidFill>
                      <a:srgbClr val="000000"/>
                    </a:solidFill>
                    <a:latin typeface="Arial"/>
                    <a:ea typeface="Arial"/>
                    <a:cs typeface="Arial"/>
                  </a:defRPr>
                </a:pPr>
                <a:r>
                  <a:rPr lang="en-NZ"/>
                  <a:t>% of Nominal GDP</a:t>
                </a:r>
              </a:p>
            </c:rich>
          </c:tx>
          <c:layout>
            <c:manualLayout>
              <c:xMode val="edge"/>
              <c:yMode val="edge"/>
              <c:x val="0"/>
              <c:y val="1.8644023841142512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547991416"/>
        <c:crosses val="autoZero"/>
        <c:crossBetween val="midCat"/>
        <c:majorUnit val="2.0000000000000052E-3"/>
        <c:minorUnit val="1.0000000000000041E-3"/>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NZ"/>
              <a:t>SIZE OF NZS FUND ASSETS</a:t>
            </a:r>
          </a:p>
        </c:rich>
      </c:tx>
      <c:layout>
        <c:manualLayout>
          <c:xMode val="edge"/>
          <c:yMode val="edge"/>
          <c:x val="0.35263711601267234"/>
          <c:y val="2.0339016396374646E-2"/>
        </c:manualLayout>
      </c:layout>
      <c:overlay val="0"/>
      <c:spPr>
        <a:noFill/>
        <a:ln w="25400">
          <a:noFill/>
        </a:ln>
      </c:spPr>
    </c:title>
    <c:autoTitleDeleted val="0"/>
    <c:plotArea>
      <c:layout>
        <c:manualLayout>
          <c:layoutTarget val="inner"/>
          <c:xMode val="edge"/>
          <c:yMode val="edge"/>
          <c:x val="7.0665287831782192E-2"/>
          <c:y val="0.10508474576271329"/>
          <c:w val="0.8945191313340225"/>
          <c:h val="0.77231638418079096"/>
        </c:manualLayout>
      </c:layout>
      <c:lineChart>
        <c:grouping val="standard"/>
        <c:varyColors val="0"/>
        <c:ser>
          <c:idx val="0"/>
          <c:order val="0"/>
          <c:tx>
            <c:v>NZS Fund Assets</c:v>
          </c:tx>
          <c:spPr>
            <a:ln w="38100">
              <a:solidFill>
                <a:srgbClr val="000000"/>
              </a:solidFill>
              <a:prstDash val="solid"/>
            </a:ln>
          </c:spPr>
          <c:marker>
            <c:symbol val="none"/>
          </c:marker>
          <c:cat>
            <c:numRef>
              <c:f>Model!$C$2:$CN$2</c:f>
              <c:numCache>
                <c:formatCode>General</c:formatCode>
                <c:ptCount val="90"/>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pt idx="25">
                  <c:v>2043</c:v>
                </c:pt>
                <c:pt idx="26">
                  <c:v>2044</c:v>
                </c:pt>
                <c:pt idx="27">
                  <c:v>2045</c:v>
                </c:pt>
                <c:pt idx="28">
                  <c:v>2046</c:v>
                </c:pt>
                <c:pt idx="29">
                  <c:v>2047</c:v>
                </c:pt>
                <c:pt idx="30">
                  <c:v>2048</c:v>
                </c:pt>
                <c:pt idx="31">
                  <c:v>2049</c:v>
                </c:pt>
                <c:pt idx="32">
                  <c:v>2050</c:v>
                </c:pt>
                <c:pt idx="33">
                  <c:v>2051</c:v>
                </c:pt>
                <c:pt idx="34">
                  <c:v>2052</c:v>
                </c:pt>
                <c:pt idx="35">
                  <c:v>2053</c:v>
                </c:pt>
                <c:pt idx="36">
                  <c:v>2054</c:v>
                </c:pt>
                <c:pt idx="37">
                  <c:v>2055</c:v>
                </c:pt>
                <c:pt idx="38">
                  <c:v>2056</c:v>
                </c:pt>
                <c:pt idx="39">
                  <c:v>2057</c:v>
                </c:pt>
                <c:pt idx="40">
                  <c:v>2058</c:v>
                </c:pt>
                <c:pt idx="41">
                  <c:v>2059</c:v>
                </c:pt>
                <c:pt idx="42">
                  <c:v>2060</c:v>
                </c:pt>
                <c:pt idx="43">
                  <c:v>2061</c:v>
                </c:pt>
                <c:pt idx="44">
                  <c:v>2062</c:v>
                </c:pt>
                <c:pt idx="45">
                  <c:v>2063</c:v>
                </c:pt>
                <c:pt idx="46">
                  <c:v>2064</c:v>
                </c:pt>
                <c:pt idx="47">
                  <c:v>2065</c:v>
                </c:pt>
                <c:pt idx="48">
                  <c:v>2066</c:v>
                </c:pt>
                <c:pt idx="49">
                  <c:v>2067</c:v>
                </c:pt>
                <c:pt idx="50">
                  <c:v>2068</c:v>
                </c:pt>
                <c:pt idx="51">
                  <c:v>2069</c:v>
                </c:pt>
                <c:pt idx="52">
                  <c:v>2070</c:v>
                </c:pt>
                <c:pt idx="53">
                  <c:v>2071</c:v>
                </c:pt>
                <c:pt idx="54">
                  <c:v>2072</c:v>
                </c:pt>
                <c:pt idx="55">
                  <c:v>2073</c:v>
                </c:pt>
                <c:pt idx="56">
                  <c:v>2074</c:v>
                </c:pt>
                <c:pt idx="57">
                  <c:v>2075</c:v>
                </c:pt>
                <c:pt idx="58">
                  <c:v>2076</c:v>
                </c:pt>
                <c:pt idx="59">
                  <c:v>2077</c:v>
                </c:pt>
                <c:pt idx="60">
                  <c:v>2078</c:v>
                </c:pt>
                <c:pt idx="61">
                  <c:v>2079</c:v>
                </c:pt>
                <c:pt idx="62">
                  <c:v>2080</c:v>
                </c:pt>
                <c:pt idx="63">
                  <c:v>2081</c:v>
                </c:pt>
                <c:pt idx="64">
                  <c:v>2082</c:v>
                </c:pt>
                <c:pt idx="65">
                  <c:v>2083</c:v>
                </c:pt>
                <c:pt idx="66">
                  <c:v>2084</c:v>
                </c:pt>
                <c:pt idx="67">
                  <c:v>2085</c:v>
                </c:pt>
                <c:pt idx="68">
                  <c:v>2086</c:v>
                </c:pt>
                <c:pt idx="69">
                  <c:v>2087</c:v>
                </c:pt>
                <c:pt idx="70">
                  <c:v>2088</c:v>
                </c:pt>
                <c:pt idx="71">
                  <c:v>2089</c:v>
                </c:pt>
                <c:pt idx="72">
                  <c:v>2090</c:v>
                </c:pt>
                <c:pt idx="73">
                  <c:v>2091</c:v>
                </c:pt>
                <c:pt idx="74">
                  <c:v>2092</c:v>
                </c:pt>
                <c:pt idx="75">
                  <c:v>2093</c:v>
                </c:pt>
                <c:pt idx="76">
                  <c:v>2094</c:v>
                </c:pt>
                <c:pt idx="77">
                  <c:v>2095</c:v>
                </c:pt>
                <c:pt idx="78">
                  <c:v>2096</c:v>
                </c:pt>
                <c:pt idx="79">
                  <c:v>2097</c:v>
                </c:pt>
                <c:pt idx="80">
                  <c:v>2098</c:v>
                </c:pt>
                <c:pt idx="81">
                  <c:v>2099</c:v>
                </c:pt>
                <c:pt idx="82">
                  <c:v>2100</c:v>
                </c:pt>
                <c:pt idx="83">
                  <c:v>2101</c:v>
                </c:pt>
                <c:pt idx="84">
                  <c:v>2102</c:v>
                </c:pt>
                <c:pt idx="85">
                  <c:v>2103</c:v>
                </c:pt>
                <c:pt idx="86">
                  <c:v>2104</c:v>
                </c:pt>
                <c:pt idx="87">
                  <c:v>2105</c:v>
                </c:pt>
                <c:pt idx="88">
                  <c:v>2106</c:v>
                </c:pt>
                <c:pt idx="89">
                  <c:v>2107</c:v>
                </c:pt>
              </c:numCache>
            </c:numRef>
          </c:cat>
          <c:val>
            <c:numRef>
              <c:f>Model!$C$52:$CN$52</c:f>
              <c:numCache>
                <c:formatCode>0.00%</c:formatCode>
                <c:ptCount val="90"/>
                <c:pt idx="0">
                  <c:v>0.13553389502261795</c:v>
                </c:pt>
                <c:pt idx="1">
                  <c:v>0.140888818363826</c:v>
                </c:pt>
                <c:pt idx="2">
                  <c:v>0.14819221320436796</c:v>
                </c:pt>
                <c:pt idx="3">
                  <c:v>0.15769510499811265</c:v>
                </c:pt>
                <c:pt idx="4">
                  <c:v>0.16892148520652567</c:v>
                </c:pt>
                <c:pt idx="5">
                  <c:v>0.17873358505317213</c:v>
                </c:pt>
                <c:pt idx="6">
                  <c:v>0.18808593268030088</c:v>
                </c:pt>
                <c:pt idx="7">
                  <c:v>0.19686014494658688</c:v>
                </c:pt>
                <c:pt idx="8">
                  <c:v>0.20524303135629487</c:v>
                </c:pt>
                <c:pt idx="9">
                  <c:v>0.21321664056388764</c:v>
                </c:pt>
                <c:pt idx="10">
                  <c:v>0.22053857970272533</c:v>
                </c:pt>
                <c:pt idx="11">
                  <c:v>0.22729638235809835</c:v>
                </c:pt>
                <c:pt idx="12">
                  <c:v>0.23359596392664692</c:v>
                </c:pt>
                <c:pt idx="13">
                  <c:v>0.2395080057958037</c:v>
                </c:pt>
                <c:pt idx="14">
                  <c:v>0.24503007420752146</c:v>
                </c:pt>
                <c:pt idx="15">
                  <c:v>0.25014744962874502</c:v>
                </c:pt>
                <c:pt idx="16">
                  <c:v>0.25484052343640612</c:v>
                </c:pt>
                <c:pt idx="17">
                  <c:v>0.25915330140401233</c:v>
                </c:pt>
                <c:pt idx="18">
                  <c:v>0.26305269821007787</c:v>
                </c:pt>
                <c:pt idx="19">
                  <c:v>0.26660005852785179</c:v>
                </c:pt>
                <c:pt idx="20">
                  <c:v>0.26995488158294845</c:v>
                </c:pt>
                <c:pt idx="21">
                  <c:v>0.27323233849918449</c:v>
                </c:pt>
                <c:pt idx="22">
                  <c:v>0.27656896632845807</c:v>
                </c:pt>
                <c:pt idx="23">
                  <c:v>0.28013069287412901</c:v>
                </c:pt>
                <c:pt idx="24">
                  <c:v>0.28396690038869488</c:v>
                </c:pt>
                <c:pt idx="25">
                  <c:v>0.28815984878838019</c:v>
                </c:pt>
                <c:pt idx="26">
                  <c:v>0.29268030609481105</c:v>
                </c:pt>
                <c:pt idx="27">
                  <c:v>0.29755270495638697</c:v>
                </c:pt>
                <c:pt idx="28">
                  <c:v>0.30277225895498266</c:v>
                </c:pt>
                <c:pt idx="29">
                  <c:v>0.30831223155429049</c:v>
                </c:pt>
                <c:pt idx="30">
                  <c:v>0.31414298238402083</c:v>
                </c:pt>
                <c:pt idx="31">
                  <c:v>0.32025086274390635</c:v>
                </c:pt>
                <c:pt idx="32">
                  <c:v>0.32660034526297094</c:v>
                </c:pt>
                <c:pt idx="33">
                  <c:v>0.33311607919769848</c:v>
                </c:pt>
                <c:pt idx="34">
                  <c:v>0.33974878267545988</c:v>
                </c:pt>
                <c:pt idx="35">
                  <c:v>0.34633060335758536</c:v>
                </c:pt>
                <c:pt idx="36">
                  <c:v>0.35276015142226119</c:v>
                </c:pt>
                <c:pt idx="37">
                  <c:v>0.35885335487475051</c:v>
                </c:pt>
                <c:pt idx="38">
                  <c:v>0.36442438101411889</c:v>
                </c:pt>
                <c:pt idx="39">
                  <c:v>0.36947296484953196</c:v>
                </c:pt>
                <c:pt idx="40">
                  <c:v>0.3739756871937514</c:v>
                </c:pt>
                <c:pt idx="41">
                  <c:v>0.37790668015084339</c:v>
                </c:pt>
                <c:pt idx="42">
                  <c:v>0.38129995337056044</c:v>
                </c:pt>
                <c:pt idx="43">
                  <c:v>0.38416934831592719</c:v>
                </c:pt>
                <c:pt idx="44">
                  <c:v>0.38656009640787037</c:v>
                </c:pt>
                <c:pt idx="45">
                  <c:v>0.38852645945608938</c:v>
                </c:pt>
                <c:pt idx="46">
                  <c:v>0.39017037360051543</c:v>
                </c:pt>
                <c:pt idx="47">
                  <c:v>0.39142648215722792</c:v>
                </c:pt>
                <c:pt idx="48">
                  <c:v>0.39239967187664138</c:v>
                </c:pt>
                <c:pt idx="49">
                  <c:v>0.39319220355794815</c:v>
                </c:pt>
                <c:pt idx="50">
                  <c:v>0.39379561914924582</c:v>
                </c:pt>
                <c:pt idx="51">
                  <c:v>0.39424552990428946</c:v>
                </c:pt>
                <c:pt idx="52">
                  <c:v>0.39450813116165512</c:v>
                </c:pt>
                <c:pt idx="53">
                  <c:v>0.39459682312098615</c:v>
                </c:pt>
                <c:pt idx="54">
                  <c:v>0.39440971149870918</c:v>
                </c:pt>
                <c:pt idx="55">
                  <c:v>0.39381900512224305</c:v>
                </c:pt>
                <c:pt idx="56">
                  <c:v>0.39289231757006565</c:v>
                </c:pt>
                <c:pt idx="57">
                  <c:v>0.39156193299450054</c:v>
                </c:pt>
                <c:pt idx="58">
                  <c:v>0.38994061261067992</c:v>
                </c:pt>
                <c:pt idx="59">
                  <c:v>0.38807457063036532</c:v>
                </c:pt>
                <c:pt idx="60">
                  <c:v>0.38605136438203153</c:v>
                </c:pt>
                <c:pt idx="61">
                  <c:v>0.38397603533383245</c:v>
                </c:pt>
                <c:pt idx="62">
                  <c:v>0.38189391509337417</c:v>
                </c:pt>
                <c:pt idx="63">
                  <c:v>0.37990333272504617</c:v>
                </c:pt>
                <c:pt idx="64">
                  <c:v>0.37799667315066837</c:v>
                </c:pt>
                <c:pt idx="65">
                  <c:v>0.37617293613107256</c:v>
                </c:pt>
                <c:pt idx="66">
                  <c:v>0.37442162345698049</c:v>
                </c:pt>
                <c:pt idx="67">
                  <c:v>0.37273703763998822</c:v>
                </c:pt>
                <c:pt idx="68">
                  <c:v>0.37108068298204433</c:v>
                </c:pt>
                <c:pt idx="69">
                  <c:v>0.36944369558892626</c:v>
                </c:pt>
                <c:pt idx="70">
                  <c:v>0.3678305675809958</c:v>
                </c:pt>
                <c:pt idx="71">
                  <c:v>0.36620108915141825</c:v>
                </c:pt>
                <c:pt idx="72">
                  <c:v>0.36456997107843414</c:v>
                </c:pt>
                <c:pt idx="73">
                  <c:v>0.36287188911932533</c:v>
                </c:pt>
                <c:pt idx="74">
                  <c:v>0.36111242225965523</c:v>
                </c:pt>
                <c:pt idx="75">
                  <c:v>0.35924397005992514</c:v>
                </c:pt>
                <c:pt idx="76">
                  <c:v>0.35729157456627775</c:v>
                </c:pt>
                <c:pt idx="77">
                  <c:v>0.35524738167678427</c:v>
                </c:pt>
                <c:pt idx="78">
                  <c:v>0.35310080872007338</c:v>
                </c:pt>
                <c:pt idx="79">
                  <c:v>0.35086900046913022</c:v>
                </c:pt>
                <c:pt idx="80">
                  <c:v>0.3485598653543206</c:v>
                </c:pt>
                <c:pt idx="81">
                  <c:v>0.34619477067034105</c:v>
                </c:pt>
                <c:pt idx="82">
                  <c:v>0.34379371697136885</c:v>
                </c:pt>
                <c:pt idx="83">
                  <c:v>0.34135192380341922</c:v>
                </c:pt>
                <c:pt idx="84">
                  <c:v>0.33892546869788487</c:v>
                </c:pt>
                <c:pt idx="85">
                  <c:v>0.33650433997572682</c:v>
                </c:pt>
                <c:pt idx="86">
                  <c:v>0.33409318032795587</c:v>
                </c:pt>
                <c:pt idx="87">
                  <c:v>0.33173778368942414</c:v>
                </c:pt>
                <c:pt idx="88">
                  <c:v>0.32938965944159443</c:v>
                </c:pt>
                <c:pt idx="89">
                  <c:v>0.32707749682413434</c:v>
                </c:pt>
              </c:numCache>
            </c:numRef>
          </c:val>
          <c:smooth val="0"/>
        </c:ser>
        <c:dLbls>
          <c:showLegendKey val="0"/>
          <c:showVal val="0"/>
          <c:showCatName val="0"/>
          <c:showSerName val="0"/>
          <c:showPercent val="0"/>
          <c:showBubbleSize val="0"/>
        </c:dLbls>
        <c:smooth val="0"/>
        <c:axId val="545108808"/>
        <c:axId val="545109592"/>
      </c:lineChart>
      <c:catAx>
        <c:axId val="54510880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NZ"/>
                  <a:t>Year ending 30 June</a:t>
                </a:r>
              </a:p>
            </c:rich>
          </c:tx>
          <c:layout>
            <c:manualLayout>
              <c:xMode val="edge"/>
              <c:yMode val="edge"/>
              <c:x val="0.77731816131679199"/>
              <c:y val="0.9412429408845189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545109592"/>
        <c:crosses val="autoZero"/>
        <c:auto val="1"/>
        <c:lblAlgn val="ctr"/>
        <c:lblOffset val="100"/>
        <c:tickLblSkip val="5"/>
        <c:tickMarkSkip val="5"/>
        <c:noMultiLvlLbl val="0"/>
      </c:catAx>
      <c:valAx>
        <c:axId val="545109592"/>
        <c:scaling>
          <c:orientation val="minMax"/>
          <c:max val="0.4"/>
        </c:scaling>
        <c:delete val="0"/>
        <c:axPos val="l"/>
        <c:title>
          <c:tx>
            <c:rich>
              <a:bodyPr rot="0" vert="horz"/>
              <a:lstStyle/>
              <a:p>
                <a:pPr algn="ctr">
                  <a:defRPr sz="1400" b="1" i="0" u="none" strike="noStrike" baseline="0">
                    <a:solidFill>
                      <a:srgbClr val="000000"/>
                    </a:solidFill>
                    <a:latin typeface="Arial"/>
                    <a:ea typeface="Arial"/>
                    <a:cs typeface="Arial"/>
                  </a:defRPr>
                </a:pPr>
                <a:r>
                  <a:rPr lang="en-NZ"/>
                  <a:t>% of Nominal GDP</a:t>
                </a:r>
              </a:p>
            </c:rich>
          </c:tx>
          <c:layout>
            <c:manualLayout>
              <c:xMode val="edge"/>
              <c:yMode val="edge"/>
              <c:x val="0"/>
              <c:y val="2.2033830098324592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545108808"/>
        <c:crosses val="autoZero"/>
        <c:crossBetween val="midCat"/>
        <c:majorUnit val="0.05"/>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NZ"/>
              <a:t>AGGREGATE NZS EXPENDITURE (INCLUDING TAX) TO NOMINAL GDP</a:t>
            </a:r>
          </a:p>
        </c:rich>
      </c:tx>
      <c:layout>
        <c:manualLayout>
          <c:xMode val="edge"/>
          <c:yMode val="edge"/>
          <c:x val="0.20303733772408883"/>
          <c:y val="2.7132579466748939E-2"/>
        </c:manualLayout>
      </c:layout>
      <c:overlay val="0"/>
      <c:spPr>
        <a:noFill/>
        <a:ln w="25400">
          <a:noFill/>
        </a:ln>
      </c:spPr>
    </c:title>
    <c:autoTitleDeleted val="0"/>
    <c:plotArea>
      <c:layout>
        <c:manualLayout>
          <c:layoutTarget val="inner"/>
          <c:xMode val="edge"/>
          <c:yMode val="edge"/>
          <c:x val="5.6556243435602026E-2"/>
          <c:y val="0.10056041737989255"/>
          <c:w val="0.90520510168907364"/>
          <c:h val="0.75649717514124259"/>
        </c:manualLayout>
      </c:layout>
      <c:lineChart>
        <c:grouping val="standard"/>
        <c:varyColors val="0"/>
        <c:ser>
          <c:idx val="1"/>
          <c:order val="0"/>
          <c:tx>
            <c:v>NZS aggregate expenditure (includes tax)</c:v>
          </c:tx>
          <c:spPr>
            <a:ln w="38100">
              <a:solidFill>
                <a:srgbClr val="000000"/>
              </a:solidFill>
              <a:prstDash val="solid"/>
            </a:ln>
          </c:spPr>
          <c:marker>
            <c:symbol val="none"/>
          </c:marker>
          <c:cat>
            <c:strRef>
              <c:f>'NZS expense - History &amp; Future'!$E$6:$BM$6</c:f>
              <c:strCache>
                <c:ptCount val="61"/>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pt idx="20">
                  <c:v>2019/20</c:v>
                </c:pt>
                <c:pt idx="21">
                  <c:v>2020/21</c:v>
                </c:pt>
                <c:pt idx="22">
                  <c:v>2021/22</c:v>
                </c:pt>
                <c:pt idx="23">
                  <c:v>2022/23</c:v>
                </c:pt>
                <c:pt idx="24">
                  <c:v>2023/24</c:v>
                </c:pt>
                <c:pt idx="25">
                  <c:v>2024/25</c:v>
                </c:pt>
                <c:pt idx="26">
                  <c:v>2025/26</c:v>
                </c:pt>
                <c:pt idx="27">
                  <c:v>2026/27</c:v>
                </c:pt>
                <c:pt idx="28">
                  <c:v>2027/28</c:v>
                </c:pt>
                <c:pt idx="29">
                  <c:v>2028/29</c:v>
                </c:pt>
                <c:pt idx="30">
                  <c:v>2029/30</c:v>
                </c:pt>
                <c:pt idx="31">
                  <c:v>2030/31</c:v>
                </c:pt>
                <c:pt idx="32">
                  <c:v>2031/32</c:v>
                </c:pt>
                <c:pt idx="33">
                  <c:v>2032/33</c:v>
                </c:pt>
                <c:pt idx="34">
                  <c:v>2033/34</c:v>
                </c:pt>
                <c:pt idx="35">
                  <c:v>2034/35</c:v>
                </c:pt>
                <c:pt idx="36">
                  <c:v>2035/36</c:v>
                </c:pt>
                <c:pt idx="37">
                  <c:v>2036/37</c:v>
                </c:pt>
                <c:pt idx="38">
                  <c:v>2037/38</c:v>
                </c:pt>
                <c:pt idx="39">
                  <c:v>2038/39</c:v>
                </c:pt>
                <c:pt idx="40">
                  <c:v>2039/40</c:v>
                </c:pt>
                <c:pt idx="41">
                  <c:v>2040/41</c:v>
                </c:pt>
                <c:pt idx="42">
                  <c:v>2041/42</c:v>
                </c:pt>
                <c:pt idx="43">
                  <c:v>2042/43</c:v>
                </c:pt>
                <c:pt idx="44">
                  <c:v>2043/44</c:v>
                </c:pt>
                <c:pt idx="45">
                  <c:v>2044/45</c:v>
                </c:pt>
                <c:pt idx="46">
                  <c:v>2045/46</c:v>
                </c:pt>
                <c:pt idx="47">
                  <c:v>2046/47</c:v>
                </c:pt>
                <c:pt idx="48">
                  <c:v>2047/48</c:v>
                </c:pt>
                <c:pt idx="49">
                  <c:v>2048/49</c:v>
                </c:pt>
                <c:pt idx="50">
                  <c:v>2049/50</c:v>
                </c:pt>
                <c:pt idx="51">
                  <c:v>2050/51</c:v>
                </c:pt>
                <c:pt idx="52">
                  <c:v>2051/52</c:v>
                </c:pt>
                <c:pt idx="53">
                  <c:v>2052/53</c:v>
                </c:pt>
                <c:pt idx="54">
                  <c:v>2053/54</c:v>
                </c:pt>
                <c:pt idx="55">
                  <c:v>2054/55</c:v>
                </c:pt>
                <c:pt idx="56">
                  <c:v>2055/56</c:v>
                </c:pt>
                <c:pt idx="57">
                  <c:v>2056/57</c:v>
                </c:pt>
                <c:pt idx="58">
                  <c:v>2057/58</c:v>
                </c:pt>
                <c:pt idx="59">
                  <c:v>2058/59</c:v>
                </c:pt>
                <c:pt idx="60">
                  <c:v>2059/60</c:v>
                </c:pt>
              </c:strCache>
            </c:strRef>
          </c:cat>
          <c:val>
            <c:numRef>
              <c:f>'NZS expense - History &amp; Future'!$E$12:$BM$12</c:f>
              <c:numCache>
                <c:formatCode>0.0%</c:formatCode>
                <c:ptCount val="61"/>
                <c:pt idx="0">
                  <c:v>4.4176741834537701E-2</c:v>
                </c:pt>
                <c:pt idx="1">
                  <c:v>4.3140334945062135E-2</c:v>
                </c:pt>
                <c:pt idx="2">
                  <c:v>4.1925656963505448E-2</c:v>
                </c:pt>
                <c:pt idx="3">
                  <c:v>4.1129643669446554E-2</c:v>
                </c:pt>
                <c:pt idx="4">
                  <c:v>3.9901347661411082E-2</c:v>
                </c:pt>
                <c:pt idx="5">
                  <c:v>3.8797859516413985E-2</c:v>
                </c:pt>
                <c:pt idx="6">
                  <c:v>3.8977138759586284E-2</c:v>
                </c:pt>
                <c:pt idx="7">
                  <c:v>3.8812928523797856E-2</c:v>
                </c:pt>
                <c:pt idx="8">
                  <c:v>3.8878101174067863E-2</c:v>
                </c:pt>
                <c:pt idx="9">
                  <c:v>4.0865435356200526E-2</c:v>
                </c:pt>
                <c:pt idx="10">
                  <c:v>4.2137901237705534E-2</c:v>
                </c:pt>
                <c:pt idx="11">
                  <c:v>4.2901772916980455E-2</c:v>
                </c:pt>
                <c:pt idx="12">
                  <c:v>4.455415626496334E-2</c:v>
                </c:pt>
                <c:pt idx="13">
                  <c:v>4.6779589747339936E-2</c:v>
                </c:pt>
                <c:pt idx="14">
                  <c:v>4.6098736540630507E-2</c:v>
                </c:pt>
                <c:pt idx="15">
                  <c:v>4.7292059373138469E-2</c:v>
                </c:pt>
                <c:pt idx="16">
                  <c:v>4.7666046247760857E-2</c:v>
                </c:pt>
                <c:pt idx="17">
                  <c:v>4.7817543242192936E-2</c:v>
                </c:pt>
                <c:pt idx="18">
                  <c:v>4.77319468838057E-2</c:v>
                </c:pt>
                <c:pt idx="19">
                  <c:v>4.7891716153004013E-2</c:v>
                </c:pt>
                <c:pt idx="20">
                  <c:v>4.8513687722757257E-2</c:v>
                </c:pt>
                <c:pt idx="21">
                  <c:v>4.8916403067301516E-2</c:v>
                </c:pt>
                <c:pt idx="22">
                  <c:v>4.9827860552582093E-2</c:v>
                </c:pt>
                <c:pt idx="23">
                  <c:v>5.038279919469324E-2</c:v>
                </c:pt>
                <c:pt idx="24">
                  <c:v>5.1726505815591906E-2</c:v>
                </c:pt>
                <c:pt idx="25">
                  <c:v>5.303816370026096E-2</c:v>
                </c:pt>
                <c:pt idx="26">
                  <c:v>5.4445435829221359E-2</c:v>
                </c:pt>
                <c:pt idx="27">
                  <c:v>5.5871592053674785E-2</c:v>
                </c:pt>
                <c:pt idx="28">
                  <c:v>5.7261168901929227E-2</c:v>
                </c:pt>
                <c:pt idx="29">
                  <c:v>5.8566201169059404E-2</c:v>
                </c:pt>
                <c:pt idx="30">
                  <c:v>5.9705489916184018E-2</c:v>
                </c:pt>
                <c:pt idx="31">
                  <c:v>6.078451819347603E-2</c:v>
                </c:pt>
                <c:pt idx="32">
                  <c:v>6.1836356918340989E-2</c:v>
                </c:pt>
                <c:pt idx="33">
                  <c:v>6.2875253659513991E-2</c:v>
                </c:pt>
                <c:pt idx="34">
                  <c:v>6.3919056966886892E-2</c:v>
                </c:pt>
                <c:pt idx="35">
                  <c:v>6.4879882443830222E-2</c:v>
                </c:pt>
                <c:pt idx="36">
                  <c:v>6.5889847411592872E-2</c:v>
                </c:pt>
                <c:pt idx="37">
                  <c:v>6.6789132206174912E-2</c:v>
                </c:pt>
                <c:pt idx="38">
                  <c:v>6.7519953885849429E-2</c:v>
                </c:pt>
                <c:pt idx="39">
                  <c:v>6.8095286682257589E-2</c:v>
                </c:pt>
                <c:pt idx="40">
                  <c:v>6.8494641691965952E-2</c:v>
                </c:pt>
                <c:pt idx="41">
                  <c:v>6.8734793734092109E-2</c:v>
                </c:pt>
                <c:pt idx="42">
                  <c:v>6.8941467436439016E-2</c:v>
                </c:pt>
                <c:pt idx="43">
                  <c:v>6.9061971245799478E-2</c:v>
                </c:pt>
                <c:pt idx="44">
                  <c:v>6.9227028986006786E-2</c:v>
                </c:pt>
                <c:pt idx="45">
                  <c:v>6.938918389699926E-2</c:v>
                </c:pt>
                <c:pt idx="46">
                  <c:v>6.9584143855732361E-2</c:v>
                </c:pt>
                <c:pt idx="47">
                  <c:v>6.9799993685978598E-2</c:v>
                </c:pt>
                <c:pt idx="48">
                  <c:v>7.008515791241425E-2</c:v>
                </c:pt>
                <c:pt idx="49">
                  <c:v>7.0414943244156189E-2</c:v>
                </c:pt>
                <c:pt idx="50">
                  <c:v>7.0807920538030297E-2</c:v>
                </c:pt>
                <c:pt idx="51">
                  <c:v>7.1261071986038246E-2</c:v>
                </c:pt>
                <c:pt idx="52">
                  <c:v>7.1844683285974389E-2</c:v>
                </c:pt>
                <c:pt idx="53">
                  <c:v>7.2591196479512732E-2</c:v>
                </c:pt>
                <c:pt idx="54">
                  <c:v>7.3481186775423368E-2</c:v>
                </c:pt>
                <c:pt idx="55">
                  <c:v>7.4576666142707401E-2</c:v>
                </c:pt>
                <c:pt idx="56">
                  <c:v>7.5840503220069605E-2</c:v>
                </c:pt>
                <c:pt idx="57">
                  <c:v>7.7090520158642803E-2</c:v>
                </c:pt>
                <c:pt idx="58">
                  <c:v>7.8357015904049254E-2</c:v>
                </c:pt>
                <c:pt idx="59">
                  <c:v>7.9542606466095775E-2</c:v>
                </c:pt>
                <c:pt idx="60">
                  <c:v>8.0712678507775443E-2</c:v>
                </c:pt>
              </c:numCache>
            </c:numRef>
          </c:val>
          <c:smooth val="0"/>
        </c:ser>
        <c:dLbls>
          <c:showLegendKey val="0"/>
          <c:showVal val="0"/>
          <c:showCatName val="0"/>
          <c:showSerName val="0"/>
          <c:showPercent val="0"/>
          <c:showBubbleSize val="0"/>
        </c:dLbls>
        <c:smooth val="0"/>
        <c:axId val="133419048"/>
        <c:axId val="133419440"/>
      </c:lineChart>
      <c:catAx>
        <c:axId val="13341904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NZ"/>
                  <a:t>Year ended 30 June</a:t>
                </a:r>
              </a:p>
            </c:rich>
          </c:tx>
          <c:layout>
            <c:manualLayout>
              <c:xMode val="edge"/>
              <c:yMode val="edge"/>
              <c:x val="0.77766290083304801"/>
              <c:y val="0.918644113267783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33419440"/>
        <c:crosses val="autoZero"/>
        <c:auto val="1"/>
        <c:lblAlgn val="ctr"/>
        <c:lblOffset val="100"/>
        <c:tickLblSkip val="5"/>
        <c:tickMarkSkip val="5"/>
        <c:noMultiLvlLbl val="0"/>
      </c:catAx>
      <c:valAx>
        <c:axId val="133419440"/>
        <c:scaling>
          <c:orientation val="minMax"/>
          <c:max val="9.0000000000000024E-2"/>
          <c:min val="0"/>
        </c:scaling>
        <c:delete val="0"/>
        <c:axPos val="l"/>
        <c:title>
          <c:tx>
            <c:rich>
              <a:bodyPr rot="0" vert="horz"/>
              <a:lstStyle/>
              <a:p>
                <a:pPr algn="ctr">
                  <a:defRPr sz="1400" b="1" i="0" u="none" strike="noStrike" baseline="0">
                    <a:solidFill>
                      <a:srgbClr val="000000"/>
                    </a:solidFill>
                    <a:latin typeface="Arial"/>
                    <a:ea typeface="Arial"/>
                    <a:cs typeface="Arial"/>
                  </a:defRPr>
                </a:pPr>
                <a:r>
                  <a:rPr lang="en-NZ"/>
                  <a:t>% of Nominal GDP</a:t>
                </a:r>
              </a:p>
            </c:rich>
          </c:tx>
          <c:layout>
            <c:manualLayout>
              <c:xMode val="edge"/>
              <c:yMode val="edge"/>
              <c:x val="0"/>
              <c:y val="2.2033830098324592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33419048"/>
        <c:crosses val="autoZero"/>
        <c:crossBetween val="midCat"/>
        <c:majorUnit val="1.0000000000000005E-2"/>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sheetPr codeName="Chart1"/>
  <sheetViews>
    <sheetView workbookViewId="0"/>
  </sheetViews>
  <pageMargins left="0.75" right="0.75" top="1" bottom="1" header="0.5" footer="0.5"/>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sheetPr codeName="Chart2"/>
  <sheetViews>
    <sheetView workbookViewId="0"/>
  </sheetViews>
  <pageMargins left="0.75" right="0.75" top="1" bottom="1" header="0.5" footer="0.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sheetPr codeName="Chart3"/>
  <sheetViews>
    <sheetView workbookViewId="0"/>
  </sheetViews>
  <pageMargins left="0.75" right="0.75" top="1" bottom="1" header="0.5" footer="0.5"/>
  <pageSetup paperSize="9" orientation="landscape" r:id="rId1"/>
  <headerFooter alignWithMargins="0"/>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201150" cy="55911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01150" cy="55911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01150" cy="55911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01150" cy="55911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legislation.govt.nz/act/public/2001/0084/latest/DLM113924.html" TargetMode="External"/><Relationship Id="rId2" Type="http://schemas.openxmlformats.org/officeDocument/2006/relationships/hyperlink" Target="http://www.treasury.govt.nz/government/fiscalstrategy/model" TargetMode="External"/><Relationship Id="rId1" Type="http://schemas.openxmlformats.org/officeDocument/2006/relationships/hyperlink" Target="http://www.nzsuperfund.co.nz/index.asp?pageID=2145855927"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70"/>
  <sheetViews>
    <sheetView workbookViewId="0">
      <selection activeCell="O20" sqref="O20"/>
    </sheetView>
  </sheetViews>
  <sheetFormatPr defaultRowHeight="15" x14ac:dyDescent="0.2"/>
  <cols>
    <col min="1" max="1" width="9.33203125" style="3" customWidth="1"/>
    <col min="2" max="16384" width="9.33203125" style="3"/>
  </cols>
  <sheetData>
    <row r="1" spans="1:1" ht="14.1" customHeight="1" x14ac:dyDescent="0.25">
      <c r="A1" s="2" t="s">
        <v>5</v>
      </c>
    </row>
    <row r="2" spans="1:1" ht="14.1" customHeight="1" x14ac:dyDescent="0.25">
      <c r="A2" s="2" t="s">
        <v>228</v>
      </c>
    </row>
    <row r="3" spans="1:1" ht="14.1" customHeight="1" x14ac:dyDescent="0.2"/>
    <row r="4" spans="1:1" ht="14.1" customHeight="1" x14ac:dyDescent="0.2">
      <c r="A4" s="3" t="s">
        <v>180</v>
      </c>
    </row>
    <row r="5" spans="1:1" ht="14.1" customHeight="1" x14ac:dyDescent="0.2">
      <c r="A5" s="3" t="s">
        <v>181</v>
      </c>
    </row>
    <row r="6" spans="1:1" ht="14.1" customHeight="1" x14ac:dyDescent="0.2">
      <c r="A6" s="3" t="s">
        <v>183</v>
      </c>
    </row>
    <row r="7" spans="1:1" ht="14.1" customHeight="1" x14ac:dyDescent="0.2">
      <c r="A7" s="13" t="s">
        <v>184</v>
      </c>
    </row>
    <row r="8" spans="1:1" ht="14.1" customHeight="1" x14ac:dyDescent="0.2">
      <c r="A8" s="13"/>
    </row>
    <row r="9" spans="1:1" ht="14.1" customHeight="1" x14ac:dyDescent="0.2">
      <c r="A9" s="3" t="s">
        <v>229</v>
      </c>
    </row>
    <row r="10" spans="1:1" ht="14.1" customHeight="1" x14ac:dyDescent="0.2">
      <c r="A10" s="3" t="s">
        <v>230</v>
      </c>
    </row>
    <row r="11" spans="1:1" ht="14.1" customHeight="1" x14ac:dyDescent="0.2">
      <c r="A11" s="3" t="s">
        <v>182</v>
      </c>
    </row>
    <row r="12" spans="1:1" ht="14.1" customHeight="1" x14ac:dyDescent="0.2">
      <c r="A12" s="3" t="s">
        <v>224</v>
      </c>
    </row>
    <row r="13" spans="1:1" ht="14.1" customHeight="1" x14ac:dyDescent="0.2"/>
    <row r="14" spans="1:1" ht="14.1" customHeight="1" x14ac:dyDescent="0.2">
      <c r="A14" s="3" t="s">
        <v>28</v>
      </c>
    </row>
    <row r="15" spans="1:1" ht="14.1" customHeight="1" x14ac:dyDescent="0.2">
      <c r="A15" s="3" t="s">
        <v>166</v>
      </c>
    </row>
    <row r="16" spans="1:1" ht="14.1" customHeight="1" x14ac:dyDescent="0.2">
      <c r="A16" s="3" t="s">
        <v>167</v>
      </c>
    </row>
    <row r="17" spans="1:1" ht="14.1" customHeight="1" x14ac:dyDescent="0.2"/>
    <row r="18" spans="1:1" ht="14.1" customHeight="1" x14ac:dyDescent="0.2">
      <c r="A18" s="3" t="s">
        <v>165</v>
      </c>
    </row>
    <row r="19" spans="1:1" ht="14.1" customHeight="1" x14ac:dyDescent="0.2">
      <c r="A19" s="3" t="s">
        <v>231</v>
      </c>
    </row>
    <row r="20" spans="1:1" ht="14.1" customHeight="1" x14ac:dyDescent="0.2">
      <c r="A20" s="3" t="s">
        <v>168</v>
      </c>
    </row>
    <row r="21" spans="1:1" ht="14.1" customHeight="1" x14ac:dyDescent="0.2">
      <c r="A21" s="3" t="s">
        <v>172</v>
      </c>
    </row>
    <row r="22" spans="1:1" ht="14.1" customHeight="1" x14ac:dyDescent="0.2">
      <c r="A22" s="3" t="s">
        <v>169</v>
      </c>
    </row>
    <row r="23" spans="1:1" ht="14.1" customHeight="1" x14ac:dyDescent="0.2">
      <c r="A23" s="3" t="s">
        <v>84</v>
      </c>
    </row>
    <row r="24" spans="1:1" ht="14.1" customHeight="1" x14ac:dyDescent="0.2">
      <c r="A24" s="3" t="s">
        <v>170</v>
      </c>
    </row>
    <row r="25" spans="1:1" ht="14.1" customHeight="1" x14ac:dyDescent="0.2">
      <c r="A25" s="3" t="s">
        <v>40</v>
      </c>
    </row>
    <row r="26" spans="1:1" ht="14.1" customHeight="1" x14ac:dyDescent="0.2">
      <c r="A26" s="3" t="s">
        <v>171</v>
      </c>
    </row>
    <row r="27" spans="1:1" ht="14.1" customHeight="1" x14ac:dyDescent="0.2">
      <c r="A27" s="3" t="s">
        <v>41</v>
      </c>
    </row>
    <row r="28" spans="1:1" ht="14.1" customHeight="1" x14ac:dyDescent="0.2">
      <c r="A28" s="3" t="s">
        <v>177</v>
      </c>
    </row>
    <row r="29" spans="1:1" ht="14.1" customHeight="1" x14ac:dyDescent="0.2">
      <c r="A29" s="3" t="s">
        <v>17</v>
      </c>
    </row>
    <row r="30" spans="1:1" ht="14.1" customHeight="1" x14ac:dyDescent="0.2">
      <c r="A30" s="3" t="s">
        <v>173</v>
      </c>
    </row>
    <row r="31" spans="1:1" ht="14.1" customHeight="1" x14ac:dyDescent="0.2">
      <c r="A31" s="3" t="s">
        <v>174</v>
      </c>
    </row>
    <row r="32" spans="1:1" ht="14.1" customHeight="1" x14ac:dyDescent="0.2">
      <c r="A32" s="3" t="s">
        <v>232</v>
      </c>
    </row>
    <row r="33" spans="1:1" ht="14.1" customHeight="1" x14ac:dyDescent="0.2">
      <c r="A33" s="3" t="s">
        <v>178</v>
      </c>
    </row>
    <row r="34" spans="1:1" ht="14.1" customHeight="1" x14ac:dyDescent="0.2">
      <c r="A34" s="3" t="s">
        <v>175</v>
      </c>
    </row>
    <row r="35" spans="1:1" ht="14.1" customHeight="1" x14ac:dyDescent="0.2"/>
    <row r="36" spans="1:1" ht="14.1" customHeight="1" x14ac:dyDescent="0.2">
      <c r="A36" s="3" t="s">
        <v>176</v>
      </c>
    </row>
    <row r="37" spans="1:1" ht="14.1" customHeight="1" x14ac:dyDescent="0.2">
      <c r="A37" s="3" t="s">
        <v>216</v>
      </c>
    </row>
    <row r="38" spans="1:1" ht="14.1" customHeight="1" x14ac:dyDescent="0.2">
      <c r="A38" s="3" t="s">
        <v>185</v>
      </c>
    </row>
    <row r="39" spans="1:1" ht="14.1" customHeight="1" x14ac:dyDescent="0.2">
      <c r="A39" s="3" t="s">
        <v>45</v>
      </c>
    </row>
    <row r="40" spans="1:1" ht="14.1" customHeight="1" x14ac:dyDescent="0.2">
      <c r="A40" s="3" t="s">
        <v>53</v>
      </c>
    </row>
    <row r="41" spans="1:1" ht="14.1" customHeight="1" x14ac:dyDescent="0.2">
      <c r="A41" s="3" t="s">
        <v>50</v>
      </c>
    </row>
    <row r="42" spans="1:1" ht="14.1" customHeight="1" x14ac:dyDescent="0.2">
      <c r="A42" s="3" t="s">
        <v>51</v>
      </c>
    </row>
    <row r="43" spans="1:1" ht="14.1" customHeight="1" x14ac:dyDescent="0.2">
      <c r="A43" s="3" t="s">
        <v>52</v>
      </c>
    </row>
    <row r="44" spans="1:1" ht="14.1" customHeight="1" x14ac:dyDescent="0.2">
      <c r="A44" s="3" t="s">
        <v>244</v>
      </c>
    </row>
    <row r="45" spans="1:1" ht="14.1" customHeight="1" x14ac:dyDescent="0.2">
      <c r="A45" s="4" t="s">
        <v>245</v>
      </c>
    </row>
    <row r="46" spans="1:1" ht="14.1" customHeight="1" x14ac:dyDescent="0.2">
      <c r="A46" s="4" t="s">
        <v>233</v>
      </c>
    </row>
    <row r="47" spans="1:1" ht="14.1" customHeight="1" x14ac:dyDescent="0.2"/>
    <row r="48" spans="1:1" ht="14.1" customHeight="1" x14ac:dyDescent="0.2">
      <c r="A48" s="3" t="s">
        <v>85</v>
      </c>
    </row>
    <row r="49" spans="1:11" ht="14.1" customHeight="1" x14ac:dyDescent="0.2">
      <c r="A49" s="3" t="s">
        <v>217</v>
      </c>
    </row>
    <row r="50" spans="1:11" ht="14.1" customHeight="1" x14ac:dyDescent="0.2">
      <c r="A50" s="3" t="s">
        <v>86</v>
      </c>
      <c r="I50" s="13" t="s">
        <v>87</v>
      </c>
      <c r="K50" s="3" t="s">
        <v>88</v>
      </c>
    </row>
    <row r="51" spans="1:11" ht="14.1" customHeight="1" x14ac:dyDescent="0.2">
      <c r="A51" s="4" t="s">
        <v>89</v>
      </c>
      <c r="I51" s="13"/>
    </row>
    <row r="52" spans="1:11" ht="14.1" customHeight="1" x14ac:dyDescent="0.2">
      <c r="A52" s="4" t="s">
        <v>218</v>
      </c>
      <c r="I52" s="13"/>
    </row>
    <row r="53" spans="1:11" ht="14.1" customHeight="1" x14ac:dyDescent="0.2">
      <c r="A53" s="3" t="s">
        <v>219</v>
      </c>
      <c r="I53" s="13"/>
    </row>
    <row r="54" spans="1:11" ht="14.1" customHeight="1" x14ac:dyDescent="0.2">
      <c r="A54" s="3" t="s">
        <v>220</v>
      </c>
      <c r="I54" s="13"/>
    </row>
    <row r="55" spans="1:11" ht="14.1" customHeight="1" x14ac:dyDescent="0.2">
      <c r="A55" s="3" t="s">
        <v>235</v>
      </c>
    </row>
    <row r="56" spans="1:11" ht="14.1" customHeight="1" x14ac:dyDescent="0.2">
      <c r="A56" s="3" t="s">
        <v>234</v>
      </c>
    </row>
    <row r="57" spans="1:11" ht="14.1" customHeight="1" x14ac:dyDescent="0.2">
      <c r="A57" s="3" t="s">
        <v>236</v>
      </c>
    </row>
    <row r="58" spans="1:11" ht="14.1" customHeight="1" x14ac:dyDescent="0.2"/>
    <row r="59" spans="1:11" ht="14.1" customHeight="1" x14ac:dyDescent="0.2">
      <c r="A59" s="3" t="s">
        <v>90</v>
      </c>
    </row>
    <row r="60" spans="1:11" ht="14.1" customHeight="1" x14ac:dyDescent="0.2">
      <c r="A60" s="3" t="s">
        <v>221</v>
      </c>
    </row>
    <row r="61" spans="1:11" ht="14.1" customHeight="1" x14ac:dyDescent="0.2">
      <c r="A61" s="3" t="s">
        <v>92</v>
      </c>
      <c r="I61" s="13" t="s">
        <v>91</v>
      </c>
    </row>
    <row r="62" spans="1:11" ht="14.1" customHeight="1" x14ac:dyDescent="0.2">
      <c r="A62" s="3" t="s">
        <v>237</v>
      </c>
    </row>
    <row r="63" spans="1:11" ht="14.1" customHeight="1" x14ac:dyDescent="0.2"/>
    <row r="64" spans="1:11" ht="14.1" customHeight="1" x14ac:dyDescent="0.2">
      <c r="A64" s="3" t="s">
        <v>46</v>
      </c>
    </row>
    <row r="65" spans="1:1" ht="14.1" customHeight="1" x14ac:dyDescent="0.2">
      <c r="A65" s="3" t="s">
        <v>18</v>
      </c>
    </row>
    <row r="66" spans="1:1" ht="14.1" customHeight="1" x14ac:dyDescent="0.2">
      <c r="A66" s="3" t="s">
        <v>25</v>
      </c>
    </row>
    <row r="67" spans="1:1" ht="14.1" customHeight="1" x14ac:dyDescent="0.2"/>
    <row r="68" spans="1:1" ht="14.1" customHeight="1" x14ac:dyDescent="0.2">
      <c r="A68" s="3" t="s">
        <v>26</v>
      </c>
    </row>
    <row r="69" spans="1:1" ht="14.1" customHeight="1" x14ac:dyDescent="0.2">
      <c r="A69" s="3" t="s">
        <v>19</v>
      </c>
    </row>
    <row r="70" spans="1:1" ht="14.1" customHeight="1" x14ac:dyDescent="0.2">
      <c r="A70" s="3" t="s">
        <v>47</v>
      </c>
    </row>
  </sheetData>
  <hyperlinks>
    <hyperlink ref="I50" r:id="rId1"/>
    <hyperlink ref="I61" r:id="rId2"/>
    <hyperlink ref="A7" r:id="rId3"/>
  </hyperlinks>
  <pageMargins left="0.39370078740157483" right="0.39370078740157483" top="0.27559055118110237" bottom="0.27559055118110237" header="0.51181102362204722" footer="0.51181102362204722"/>
  <pageSetup paperSize="9"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0"/>
  <sheetViews>
    <sheetView workbookViewId="0">
      <selection activeCell="D33" sqref="D33"/>
    </sheetView>
  </sheetViews>
  <sheetFormatPr defaultRowHeight="11.25" x14ac:dyDescent="0.2"/>
  <cols>
    <col min="1" max="1" width="70.6640625" style="18" customWidth="1"/>
    <col min="2" max="65" width="9.6640625" style="18" customWidth="1"/>
    <col min="66" max="16384" width="9.33203125" style="18"/>
  </cols>
  <sheetData>
    <row r="1" spans="1:65" ht="12.75" x14ac:dyDescent="0.2">
      <c r="A1" s="14" t="s">
        <v>94</v>
      </c>
      <c r="B1" s="16"/>
      <c r="C1" s="16"/>
      <c r="D1" s="16"/>
      <c r="E1" s="16"/>
      <c r="F1" s="16"/>
      <c r="G1" s="16"/>
      <c r="H1" s="16"/>
      <c r="I1" s="16"/>
      <c r="J1" s="16"/>
      <c r="K1" s="16"/>
      <c r="L1" s="16"/>
    </row>
    <row r="2" spans="1:65" ht="12.75" x14ac:dyDescent="0.2">
      <c r="A2" s="20" t="s">
        <v>150</v>
      </c>
      <c r="B2" s="16"/>
      <c r="C2" s="16"/>
      <c r="D2" s="16"/>
      <c r="E2" s="16"/>
      <c r="F2" s="16"/>
      <c r="G2" s="16"/>
      <c r="H2" s="16"/>
      <c r="I2" s="16"/>
      <c r="J2" s="16"/>
      <c r="K2" s="16"/>
      <c r="L2" s="16"/>
    </row>
    <row r="3" spans="1:65" ht="12.75" x14ac:dyDescent="0.2">
      <c r="A3" s="19" t="s">
        <v>151</v>
      </c>
      <c r="B3" s="16"/>
      <c r="C3" s="16"/>
      <c r="D3" s="19" t="s">
        <v>238</v>
      </c>
      <c r="E3" s="16"/>
      <c r="F3" s="16"/>
      <c r="G3" s="16"/>
      <c r="H3" s="16"/>
      <c r="I3" s="16"/>
      <c r="J3" s="16"/>
      <c r="K3" s="16"/>
      <c r="L3" s="16"/>
    </row>
    <row r="4" spans="1:65" ht="12.75" x14ac:dyDescent="0.2">
      <c r="A4" s="14" t="s">
        <v>179</v>
      </c>
      <c r="B4" s="16"/>
      <c r="C4" s="16"/>
      <c r="D4" s="16"/>
      <c r="E4" s="16"/>
      <c r="F4" s="16"/>
      <c r="G4" s="16"/>
      <c r="H4" s="16"/>
      <c r="I4" s="16"/>
      <c r="J4" s="16"/>
      <c r="K4" s="16"/>
      <c r="L4" s="16"/>
    </row>
    <row r="5" spans="1:65" ht="12.75" x14ac:dyDescent="0.2">
      <c r="A5" s="14"/>
      <c r="B5" s="16"/>
      <c r="C5" s="16"/>
      <c r="D5" s="16"/>
      <c r="E5" s="16"/>
      <c r="F5" s="16"/>
      <c r="G5" s="16"/>
      <c r="H5" s="16"/>
      <c r="I5" s="16"/>
      <c r="J5" s="16"/>
      <c r="K5" s="16"/>
      <c r="L5" s="16"/>
    </row>
    <row r="6" spans="1:65" s="97" customFormat="1" ht="13.35" customHeight="1" x14ac:dyDescent="0.2">
      <c r="A6" s="98" t="s">
        <v>154</v>
      </c>
      <c r="B6" s="104" t="s">
        <v>97</v>
      </c>
      <c r="C6" s="104" t="s">
        <v>98</v>
      </c>
      <c r="D6" s="104" t="s">
        <v>99</v>
      </c>
      <c r="E6" s="104" t="s">
        <v>100</v>
      </c>
      <c r="F6" s="104" t="s">
        <v>101</v>
      </c>
      <c r="G6" s="104" t="s">
        <v>69</v>
      </c>
      <c r="H6" s="104" t="s">
        <v>70</v>
      </c>
      <c r="I6" s="104" t="s">
        <v>71</v>
      </c>
      <c r="J6" s="104" t="s">
        <v>72</v>
      </c>
      <c r="K6" s="104" t="s">
        <v>73</v>
      </c>
      <c r="L6" s="104" t="s">
        <v>74</v>
      </c>
      <c r="M6" s="104" t="s">
        <v>75</v>
      </c>
      <c r="N6" s="104" t="s">
        <v>76</v>
      </c>
      <c r="O6" s="104" t="s">
        <v>77</v>
      </c>
      <c r="P6" s="104" t="s">
        <v>78</v>
      </c>
      <c r="Q6" s="104" t="s">
        <v>79</v>
      </c>
      <c r="R6" s="104" t="s">
        <v>102</v>
      </c>
      <c r="S6" s="104" t="s">
        <v>103</v>
      </c>
      <c r="T6" s="104" t="s">
        <v>104</v>
      </c>
      <c r="U6" s="104" t="s">
        <v>105</v>
      </c>
      <c r="V6" s="104" t="s">
        <v>106</v>
      </c>
      <c r="W6" s="105" t="s">
        <v>107</v>
      </c>
      <c r="X6" s="105" t="s">
        <v>108</v>
      </c>
      <c r="Y6" s="105" t="s">
        <v>109</v>
      </c>
      <c r="Z6" s="105" t="s">
        <v>110</v>
      </c>
      <c r="AA6" s="105" t="s">
        <v>111</v>
      </c>
      <c r="AB6" s="98" t="s">
        <v>112</v>
      </c>
      <c r="AC6" s="98" t="s">
        <v>113</v>
      </c>
      <c r="AD6" s="98" t="s">
        <v>114</v>
      </c>
      <c r="AE6" s="98" t="s">
        <v>115</v>
      </c>
      <c r="AF6" s="98" t="s">
        <v>116</v>
      </c>
      <c r="AG6" s="98" t="s">
        <v>117</v>
      </c>
      <c r="AH6" s="98" t="s">
        <v>118</v>
      </c>
      <c r="AI6" s="98" t="s">
        <v>119</v>
      </c>
      <c r="AJ6" s="98" t="s">
        <v>120</v>
      </c>
      <c r="AK6" s="98" t="s">
        <v>121</v>
      </c>
      <c r="AL6" s="98" t="s">
        <v>122</v>
      </c>
      <c r="AM6" s="98" t="s">
        <v>123</v>
      </c>
      <c r="AN6" s="98" t="s">
        <v>124</v>
      </c>
      <c r="AO6" s="98" t="s">
        <v>125</v>
      </c>
      <c r="AP6" s="98" t="s">
        <v>126</v>
      </c>
      <c r="AQ6" s="98" t="s">
        <v>127</v>
      </c>
      <c r="AR6" s="98" t="s">
        <v>128</v>
      </c>
      <c r="AS6" s="98" t="s">
        <v>129</v>
      </c>
      <c r="AT6" s="98" t="s">
        <v>130</v>
      </c>
      <c r="AU6" s="98" t="s">
        <v>131</v>
      </c>
      <c r="AV6" s="98" t="s">
        <v>132</v>
      </c>
      <c r="AW6" s="98" t="s">
        <v>133</v>
      </c>
      <c r="AX6" s="98" t="s">
        <v>134</v>
      </c>
      <c r="AY6" s="98" t="s">
        <v>135</v>
      </c>
      <c r="AZ6" s="98" t="s">
        <v>136</v>
      </c>
      <c r="BA6" s="98" t="s">
        <v>137</v>
      </c>
      <c r="BB6" s="98" t="s">
        <v>138</v>
      </c>
      <c r="BC6" s="98" t="s">
        <v>139</v>
      </c>
      <c r="BD6" s="98" t="s">
        <v>140</v>
      </c>
      <c r="BE6" s="98" t="s">
        <v>141</v>
      </c>
      <c r="BF6" s="98" t="s">
        <v>142</v>
      </c>
      <c r="BG6" s="98" t="s">
        <v>143</v>
      </c>
      <c r="BH6" s="98" t="s">
        <v>144</v>
      </c>
      <c r="BI6" s="98" t="s">
        <v>145</v>
      </c>
      <c r="BJ6" s="98" t="s">
        <v>146</v>
      </c>
      <c r="BK6" s="98" t="s">
        <v>147</v>
      </c>
      <c r="BL6" s="98" t="s">
        <v>148</v>
      </c>
      <c r="BM6" s="98" t="s">
        <v>149</v>
      </c>
    </row>
    <row r="7" spans="1:65" s="97" customFormat="1" ht="13.35" customHeight="1" x14ac:dyDescent="0.2">
      <c r="A7" s="98"/>
      <c r="B7" s="98"/>
      <c r="C7" s="98"/>
      <c r="D7" s="98"/>
      <c r="E7" s="98"/>
      <c r="F7" s="98"/>
      <c r="G7" s="98"/>
      <c r="H7" s="98"/>
      <c r="I7" s="98"/>
      <c r="J7" s="98"/>
      <c r="K7" s="98"/>
      <c r="L7" s="98"/>
      <c r="M7" s="98"/>
      <c r="N7" s="98"/>
    </row>
    <row r="8" spans="1:65" s="97" customFormat="1" ht="13.35" customHeight="1" x14ac:dyDescent="0.2">
      <c r="A8" s="98" t="s">
        <v>96</v>
      </c>
      <c r="B8" s="21">
        <v>102.197</v>
      </c>
      <c r="C8" s="21">
        <v>104.86799999999999</v>
      </c>
      <c r="D8" s="21">
        <v>108.25700000000001</v>
      </c>
      <c r="E8" s="21">
        <v>114.721</v>
      </c>
      <c r="F8" s="21">
        <v>122.229</v>
      </c>
      <c r="G8" s="21">
        <v>129.99199999999999</v>
      </c>
      <c r="H8" s="21">
        <v>137.17599999999999</v>
      </c>
      <c r="I8" s="21">
        <v>147.589</v>
      </c>
      <c r="J8" s="21">
        <v>156.78700000000001</v>
      </c>
      <c r="K8" s="21">
        <v>164.55799999999999</v>
      </c>
      <c r="L8" s="21">
        <v>175.45699999999999</v>
      </c>
      <c r="M8" s="21">
        <v>189.001</v>
      </c>
      <c r="N8" s="21">
        <v>189.5</v>
      </c>
      <c r="O8" s="21">
        <v>196.73500000000001</v>
      </c>
      <c r="P8" s="21">
        <v>205.81899999999999</v>
      </c>
      <c r="Q8" s="21">
        <v>215.10900000000001</v>
      </c>
      <c r="R8" s="21">
        <v>218.715</v>
      </c>
      <c r="S8" s="21">
        <v>236.15</v>
      </c>
      <c r="T8" s="21">
        <v>243.083</v>
      </c>
      <c r="U8" s="21">
        <v>253.21700000000001</v>
      </c>
      <c r="V8" s="21">
        <v>268.02499999999998</v>
      </c>
      <c r="W8" s="100">
        <v>281.41300000000001</v>
      </c>
      <c r="X8" s="100">
        <v>296.19099999999997</v>
      </c>
      <c r="Y8" s="100">
        <v>310.988</v>
      </c>
      <c r="Z8" s="100">
        <v>325.863</v>
      </c>
      <c r="AA8" s="100">
        <v>339.64299999999997</v>
      </c>
      <c r="AB8" s="101">
        <v>354.15134500283676</v>
      </c>
      <c r="AC8" s="101">
        <v>369.28058237025976</v>
      </c>
      <c r="AD8" s="101">
        <v>385.40060992104429</v>
      </c>
      <c r="AE8" s="101">
        <v>402.05668332632177</v>
      </c>
      <c r="AF8" s="101">
        <v>419.31458518682859</v>
      </c>
      <c r="AG8" s="101">
        <v>437.14762331779571</v>
      </c>
      <c r="AH8" s="101">
        <v>455.53591234271858</v>
      </c>
      <c r="AI8" s="101">
        <v>474.56292122217076</v>
      </c>
      <c r="AJ8" s="101">
        <v>494.19910159112356</v>
      </c>
      <c r="AK8" s="101">
        <v>514.51200904436973</v>
      </c>
      <c r="AL8" s="101">
        <v>535.57254947537717</v>
      </c>
      <c r="AM8" s="101">
        <v>557.43541065919226</v>
      </c>
      <c r="AN8" s="101">
        <v>580.18721536994326</v>
      </c>
      <c r="AO8" s="101">
        <v>603.83531768213686</v>
      </c>
      <c r="AP8" s="101">
        <v>628.48521479514682</v>
      </c>
      <c r="AQ8" s="101">
        <v>654.14737688691321</v>
      </c>
      <c r="AR8" s="101">
        <v>680.90384742979245</v>
      </c>
      <c r="AS8" s="101">
        <v>708.84217487083276</v>
      </c>
      <c r="AT8" s="101">
        <v>737.94730028143101</v>
      </c>
      <c r="AU8" s="101">
        <v>768.21181210757084</v>
      </c>
      <c r="AV8" s="101">
        <v>799.66715240254825</v>
      </c>
      <c r="AW8" s="101">
        <v>832.3409553352883</v>
      </c>
      <c r="AX8" s="101">
        <v>866.22112532620497</v>
      </c>
      <c r="AY8" s="101">
        <v>901.29218568975648</v>
      </c>
      <c r="AZ8" s="101">
        <v>937.62571334719576</v>
      </c>
      <c r="BA8" s="101">
        <v>975.18074927278292</v>
      </c>
      <c r="BB8" s="101">
        <v>1013.9263984110333</v>
      </c>
      <c r="BC8" s="101">
        <v>1053.8411819657613</v>
      </c>
      <c r="BD8" s="101">
        <v>1095.0402486157373</v>
      </c>
      <c r="BE8" s="101">
        <v>1137.3492538427804</v>
      </c>
      <c r="BF8" s="101">
        <v>1180.8783478806081</v>
      </c>
      <c r="BG8" s="101">
        <v>1225.5665140899459</v>
      </c>
      <c r="BH8" s="101">
        <v>1271.4324190802893</v>
      </c>
      <c r="BI8" s="101">
        <v>1318.6063746499301</v>
      </c>
      <c r="BJ8" s="101">
        <v>1367.1245066029421</v>
      </c>
      <c r="BK8" s="101">
        <v>1417.0011230132445</v>
      </c>
      <c r="BL8" s="101">
        <v>1468.5912566891368</v>
      </c>
      <c r="BM8" s="101">
        <v>1521.816496838836</v>
      </c>
    </row>
    <row r="9" spans="1:65" s="97" customFormat="1" ht="13.35" customHeight="1" x14ac:dyDescent="0.2">
      <c r="A9" s="98" t="s">
        <v>246</v>
      </c>
      <c r="B9" s="21">
        <v>102.197</v>
      </c>
      <c r="C9" s="21">
        <v>104.86799999999999</v>
      </c>
      <c r="D9" s="21">
        <v>108.25700000000001</v>
      </c>
      <c r="E9" s="21">
        <v>114.721</v>
      </c>
      <c r="F9" s="21">
        <v>122.229</v>
      </c>
      <c r="G9" s="21">
        <v>129.99199999999999</v>
      </c>
      <c r="H9" s="21">
        <v>137.17599999999999</v>
      </c>
      <c r="I9" s="21">
        <v>147.589</v>
      </c>
      <c r="J9" s="21">
        <v>156.78700000000001</v>
      </c>
      <c r="K9" s="21">
        <v>164.55799999999999</v>
      </c>
      <c r="L9" s="21">
        <v>175.45699999999999</v>
      </c>
      <c r="M9" s="21">
        <v>189.001</v>
      </c>
      <c r="N9" s="21">
        <v>189.5</v>
      </c>
      <c r="O9" s="21">
        <v>196.73500000000001</v>
      </c>
      <c r="P9" s="21">
        <v>205.81899999999999</v>
      </c>
      <c r="Q9" s="21">
        <v>215.10900000000001</v>
      </c>
      <c r="R9" s="21">
        <v>218.792</v>
      </c>
      <c r="S9" s="21">
        <v>236.73099999999999</v>
      </c>
      <c r="T9" s="21">
        <v>245.09399999999999</v>
      </c>
      <c r="U9" s="21">
        <v>257.35300000000001</v>
      </c>
      <c r="V9" s="21">
        <v>272.76600000000002</v>
      </c>
      <c r="W9" s="100">
        <v>286.39100000000002</v>
      </c>
      <c r="X9" s="100">
        <v>301.43</v>
      </c>
      <c r="Y9" s="100">
        <v>316.488</v>
      </c>
      <c r="Z9" s="100">
        <v>331.62700000000001</v>
      </c>
      <c r="AA9" s="100">
        <v>345.65</v>
      </c>
      <c r="AB9" s="101">
        <v>360.41494274938839</v>
      </c>
      <c r="AC9" s="101">
        <v>375.8117591008214</v>
      </c>
      <c r="AD9" s="101">
        <v>392.21688896638221</v>
      </c>
      <c r="AE9" s="101">
        <v>409.16754531005535</v>
      </c>
      <c r="AF9" s="101">
        <v>426.73067417796722</v>
      </c>
      <c r="AG9" s="101">
        <v>444.87911130156107</v>
      </c>
      <c r="AH9" s="101">
        <v>463.59261960723671</v>
      </c>
      <c r="AI9" s="101">
        <v>482.9561443057662</v>
      </c>
      <c r="AJ9" s="101">
        <v>502.93961443330761</v>
      </c>
      <c r="AK9" s="101">
        <v>523.61178038760227</v>
      </c>
      <c r="AL9" s="101">
        <v>545.04480211917848</v>
      </c>
      <c r="AM9" s="101">
        <v>567.29433462297129</v>
      </c>
      <c r="AN9" s="101">
        <v>590.44853270234012</v>
      </c>
      <c r="AO9" s="101">
        <v>614.51488049755369</v>
      </c>
      <c r="AP9" s="101">
        <v>639.60074105440856</v>
      </c>
      <c r="AQ9" s="101">
        <v>665.71676972869022</v>
      </c>
      <c r="AR9" s="101">
        <v>692.94646103145874</v>
      </c>
      <c r="AS9" s="101">
        <v>721.37891181064629</v>
      </c>
      <c r="AT9" s="101">
        <v>750.99879680216179</v>
      </c>
      <c r="AU9" s="101">
        <v>781.79857336963198</v>
      </c>
      <c r="AV9" s="101">
        <v>813.81023965734869</v>
      </c>
      <c r="AW9" s="101">
        <v>847.06191857816157</v>
      </c>
      <c r="AX9" s="101">
        <v>881.54130062743172</v>
      </c>
      <c r="AY9" s="101">
        <v>917.23263539559002</v>
      </c>
      <c r="AZ9" s="101">
        <v>954.20876572889256</v>
      </c>
      <c r="BA9" s="101">
        <v>992.42800819135823</v>
      </c>
      <c r="BB9" s="101">
        <v>1031.8589213108287</v>
      </c>
      <c r="BC9" s="101">
        <v>1072.4796464124554</v>
      </c>
      <c r="BD9" s="101">
        <v>1114.407368719596</v>
      </c>
      <c r="BE9" s="101">
        <v>1157.4646602189862</v>
      </c>
      <c r="BF9" s="101">
        <v>1201.7636192853445</v>
      </c>
      <c r="BG9" s="101">
        <v>1247.242150125838</v>
      </c>
      <c r="BH9" s="101">
        <v>1293.9192494916786</v>
      </c>
      <c r="BI9" s="101">
        <v>1341.9275339039773</v>
      </c>
      <c r="BJ9" s="101">
        <v>1391.3037680956393</v>
      </c>
      <c r="BK9" s="101">
        <v>1442.0625131962922</v>
      </c>
      <c r="BL9" s="101">
        <v>1494.5650812017336</v>
      </c>
      <c r="BM9" s="101">
        <v>1548.7316745298563</v>
      </c>
    </row>
    <row r="10" spans="1:65" s="97" customFormat="1" ht="13.35" customHeight="1" x14ac:dyDescent="0.2">
      <c r="A10" s="98"/>
      <c r="B10" s="106"/>
      <c r="C10" s="106"/>
      <c r="D10" s="106"/>
      <c r="E10" s="106"/>
      <c r="F10" s="106"/>
      <c r="G10" s="106"/>
      <c r="H10" s="106"/>
      <c r="I10" s="106"/>
      <c r="J10" s="106"/>
      <c r="K10" s="106"/>
      <c r="L10" s="106"/>
    </row>
    <row r="11" spans="1:65" ht="13.35" customHeight="1" x14ac:dyDescent="0.2">
      <c r="A11" s="15" t="s">
        <v>95</v>
      </c>
      <c r="B11" s="21">
        <v>5.1020000000000003</v>
      </c>
      <c r="C11" s="21">
        <v>5.1059999999999999</v>
      </c>
      <c r="D11" s="21">
        <v>5.0709999999999997</v>
      </c>
      <c r="E11" s="21">
        <v>5.0679999999999996</v>
      </c>
      <c r="F11" s="21">
        <v>5.2729999999999997</v>
      </c>
      <c r="G11" s="21">
        <v>5.45</v>
      </c>
      <c r="H11" s="21">
        <v>5.6420000000000003</v>
      </c>
      <c r="I11" s="21">
        <v>5.8890000000000002</v>
      </c>
      <c r="J11" s="21">
        <v>6.0830000000000002</v>
      </c>
      <c r="K11" s="21">
        <v>6.4139999999999997</v>
      </c>
      <c r="L11" s="21">
        <v>6.81</v>
      </c>
      <c r="M11" s="21">
        <v>7.3479999999999999</v>
      </c>
      <c r="N11" s="21">
        <v>7.7439999999999998</v>
      </c>
      <c r="O11" s="21">
        <v>8.2899999999999991</v>
      </c>
      <c r="P11" s="21">
        <v>8.83</v>
      </c>
      <c r="Q11" s="21">
        <v>9.5839999999999996</v>
      </c>
      <c r="R11" s="21">
        <v>10.234999999999999</v>
      </c>
      <c r="S11" s="21">
        <v>10.913</v>
      </c>
      <c r="T11" s="21">
        <v>11.590999999999999</v>
      </c>
      <c r="U11" s="21">
        <v>12.266999999999999</v>
      </c>
      <c r="V11" s="21">
        <v>13.042999999999999</v>
      </c>
      <c r="W11" s="100">
        <v>13.67</v>
      </c>
      <c r="X11" s="100">
        <v>14.436</v>
      </c>
      <c r="Y11" s="100">
        <v>15.353999999999999</v>
      </c>
      <c r="Z11" s="100">
        <v>16.222000000000001</v>
      </c>
      <c r="AA11" s="100">
        <v>17.222999999999999</v>
      </c>
      <c r="AB11" s="101">
        <v>18.158713687309294</v>
      </c>
      <c r="AC11" s="101">
        <v>19.439429142696461</v>
      </c>
      <c r="AD11" s="101">
        <v>20.802463563006057</v>
      </c>
      <c r="AE11" s="101">
        <v>22.277305331578642</v>
      </c>
      <c r="AF11" s="101">
        <v>23.842122144460998</v>
      </c>
      <c r="AG11" s="101">
        <v>25.47429793317886</v>
      </c>
      <c r="AH11" s="101">
        <v>27.150858620408659</v>
      </c>
      <c r="AI11" s="101">
        <v>28.835133203807036</v>
      </c>
      <c r="AJ11" s="101">
        <v>30.570942143741206</v>
      </c>
      <c r="AK11" s="101">
        <v>32.378244938695751</v>
      </c>
      <c r="AL11" s="101">
        <v>34.269830189042956</v>
      </c>
      <c r="AM11" s="101">
        <v>36.260918891757896</v>
      </c>
      <c r="AN11" s="101">
        <v>38.308231390859873</v>
      </c>
      <c r="AO11" s="101">
        <v>40.490291708137043</v>
      </c>
      <c r="AP11" s="101">
        <v>42.718378453450342</v>
      </c>
      <c r="AQ11" s="101">
        <v>44.949165593117804</v>
      </c>
      <c r="AR11" s="101">
        <v>47.18638791939302</v>
      </c>
      <c r="AS11" s="101">
        <v>49.410590088610519</v>
      </c>
      <c r="AT11" s="101">
        <v>51.619747392747939</v>
      </c>
      <c r="AU11" s="101">
        <v>53.898340887816957</v>
      </c>
      <c r="AV11" s="101">
        <v>56.203339370753</v>
      </c>
      <c r="AW11" s="101">
        <v>58.639579990352914</v>
      </c>
      <c r="AX11" s="101">
        <v>61.169431422036773</v>
      </c>
      <c r="AY11" s="101">
        <v>63.82484765053924</v>
      </c>
      <c r="AZ11" s="101">
        <v>66.603765822982126</v>
      </c>
      <c r="BA11" s="101">
        <v>69.554473670794081</v>
      </c>
      <c r="BB11" s="101">
        <v>72.658287380078235</v>
      </c>
      <c r="BC11" s="101">
        <v>75.940053581827968</v>
      </c>
      <c r="BD11" s="101">
        <v>79.41386372409859</v>
      </c>
      <c r="BE11" s="101">
        <v>83.157681928141017</v>
      </c>
      <c r="BF11" s="101">
        <v>87.237459009472772</v>
      </c>
      <c r="BG11" s="101">
        <v>91.648833387577326</v>
      </c>
      <c r="BH11" s="101">
        <v>96.496183884963429</v>
      </c>
      <c r="BI11" s="101">
        <v>101.77245945614466</v>
      </c>
      <c r="BJ11" s="101">
        <v>107.25633118117257</v>
      </c>
      <c r="BK11" s="101">
        <v>112.9957152811551</v>
      </c>
      <c r="BL11" s="101">
        <v>118.88160209199798</v>
      </c>
      <c r="BM11" s="101">
        <v>125.002281741137</v>
      </c>
    </row>
    <row r="12" spans="1:65" ht="13.35" customHeight="1" x14ac:dyDescent="0.2">
      <c r="A12" s="17" t="s">
        <v>152</v>
      </c>
      <c r="B12" s="22">
        <f>B$11/B$9</f>
        <v>4.9923187569106728E-2</v>
      </c>
      <c r="C12" s="22">
        <f t="shared" ref="C12:BM12" si="0">C$11/C$9</f>
        <v>4.8689781439523974E-2</v>
      </c>
      <c r="D12" s="22">
        <f t="shared" si="0"/>
        <v>4.6842236529739414E-2</v>
      </c>
      <c r="E12" s="22">
        <f t="shared" si="0"/>
        <v>4.4176741834537701E-2</v>
      </c>
      <c r="F12" s="22">
        <f t="shared" si="0"/>
        <v>4.3140334945062135E-2</v>
      </c>
      <c r="G12" s="22">
        <f t="shared" si="0"/>
        <v>4.1925656963505448E-2</v>
      </c>
      <c r="H12" s="22">
        <f t="shared" si="0"/>
        <v>4.1129643669446554E-2</v>
      </c>
      <c r="I12" s="22">
        <f t="shared" si="0"/>
        <v>3.9901347661411082E-2</v>
      </c>
      <c r="J12" s="22">
        <f t="shared" si="0"/>
        <v>3.8797859516413985E-2</v>
      </c>
      <c r="K12" s="22">
        <f t="shared" si="0"/>
        <v>3.8977138759586284E-2</v>
      </c>
      <c r="L12" s="22">
        <f t="shared" si="0"/>
        <v>3.8812928523797856E-2</v>
      </c>
      <c r="M12" s="22">
        <f t="shared" si="0"/>
        <v>3.8878101174067863E-2</v>
      </c>
      <c r="N12" s="22">
        <f t="shared" si="0"/>
        <v>4.0865435356200526E-2</v>
      </c>
      <c r="O12" s="22">
        <f t="shared" si="0"/>
        <v>4.2137901237705534E-2</v>
      </c>
      <c r="P12" s="22">
        <f t="shared" si="0"/>
        <v>4.2901772916980455E-2</v>
      </c>
      <c r="Q12" s="22">
        <f t="shared" si="0"/>
        <v>4.455415626496334E-2</v>
      </c>
      <c r="R12" s="22">
        <f t="shared" si="0"/>
        <v>4.6779589747339936E-2</v>
      </c>
      <c r="S12" s="22">
        <f t="shared" si="0"/>
        <v>4.6098736540630507E-2</v>
      </c>
      <c r="T12" s="22">
        <f t="shared" si="0"/>
        <v>4.7292059373138469E-2</v>
      </c>
      <c r="U12" s="22">
        <f t="shared" si="0"/>
        <v>4.7666046247760857E-2</v>
      </c>
      <c r="V12" s="22">
        <f t="shared" si="0"/>
        <v>4.7817543242192936E-2</v>
      </c>
      <c r="W12" s="102">
        <f t="shared" si="0"/>
        <v>4.77319468838057E-2</v>
      </c>
      <c r="X12" s="102">
        <f t="shared" si="0"/>
        <v>4.7891716153004013E-2</v>
      </c>
      <c r="Y12" s="102">
        <f t="shared" si="0"/>
        <v>4.8513687722757257E-2</v>
      </c>
      <c r="Z12" s="102">
        <f t="shared" si="0"/>
        <v>4.8916403067301516E-2</v>
      </c>
      <c r="AA12" s="102">
        <f t="shared" si="0"/>
        <v>4.9827860552582093E-2</v>
      </c>
      <c r="AB12" s="103">
        <f t="shared" si="0"/>
        <v>5.038279919469324E-2</v>
      </c>
      <c r="AC12" s="103">
        <f t="shared" si="0"/>
        <v>5.1726505815591906E-2</v>
      </c>
      <c r="AD12" s="103">
        <f t="shared" si="0"/>
        <v>5.303816370026096E-2</v>
      </c>
      <c r="AE12" s="103">
        <f t="shared" si="0"/>
        <v>5.4445435829221359E-2</v>
      </c>
      <c r="AF12" s="103">
        <f t="shared" si="0"/>
        <v>5.5871592053674785E-2</v>
      </c>
      <c r="AG12" s="103">
        <f t="shared" si="0"/>
        <v>5.7261168901929227E-2</v>
      </c>
      <c r="AH12" s="103">
        <f t="shared" si="0"/>
        <v>5.8566201169059404E-2</v>
      </c>
      <c r="AI12" s="103">
        <f t="shared" si="0"/>
        <v>5.9705489916184018E-2</v>
      </c>
      <c r="AJ12" s="103">
        <f t="shared" si="0"/>
        <v>6.078451819347603E-2</v>
      </c>
      <c r="AK12" s="103">
        <f t="shared" si="0"/>
        <v>6.1836356918340989E-2</v>
      </c>
      <c r="AL12" s="103">
        <f t="shared" si="0"/>
        <v>6.2875253659513991E-2</v>
      </c>
      <c r="AM12" s="103">
        <f t="shared" si="0"/>
        <v>6.3919056966886892E-2</v>
      </c>
      <c r="AN12" s="103">
        <f t="shared" si="0"/>
        <v>6.4879882443830222E-2</v>
      </c>
      <c r="AO12" s="103">
        <f t="shared" si="0"/>
        <v>6.5889847411592872E-2</v>
      </c>
      <c r="AP12" s="103">
        <f t="shared" si="0"/>
        <v>6.6789132206174912E-2</v>
      </c>
      <c r="AQ12" s="103">
        <f t="shared" si="0"/>
        <v>6.7519953885849429E-2</v>
      </c>
      <c r="AR12" s="103">
        <f t="shared" si="0"/>
        <v>6.8095286682257589E-2</v>
      </c>
      <c r="AS12" s="103">
        <f t="shared" si="0"/>
        <v>6.8494641691965952E-2</v>
      </c>
      <c r="AT12" s="103">
        <f t="shared" si="0"/>
        <v>6.8734793734092109E-2</v>
      </c>
      <c r="AU12" s="103">
        <f t="shared" si="0"/>
        <v>6.8941467436439016E-2</v>
      </c>
      <c r="AV12" s="103">
        <f t="shared" si="0"/>
        <v>6.9061971245799478E-2</v>
      </c>
      <c r="AW12" s="103">
        <f t="shared" si="0"/>
        <v>6.9227028986006786E-2</v>
      </c>
      <c r="AX12" s="103">
        <f t="shared" si="0"/>
        <v>6.938918389699926E-2</v>
      </c>
      <c r="AY12" s="103">
        <f t="shared" si="0"/>
        <v>6.9584143855732361E-2</v>
      </c>
      <c r="AZ12" s="103">
        <f t="shared" si="0"/>
        <v>6.9799993685978598E-2</v>
      </c>
      <c r="BA12" s="103">
        <f t="shared" si="0"/>
        <v>7.008515791241425E-2</v>
      </c>
      <c r="BB12" s="103">
        <f t="shared" si="0"/>
        <v>7.0414943244156189E-2</v>
      </c>
      <c r="BC12" s="103">
        <f t="shared" si="0"/>
        <v>7.0807920538030297E-2</v>
      </c>
      <c r="BD12" s="103">
        <f t="shared" si="0"/>
        <v>7.1261071986038246E-2</v>
      </c>
      <c r="BE12" s="103">
        <f t="shared" si="0"/>
        <v>7.1844683285974389E-2</v>
      </c>
      <c r="BF12" s="103">
        <f t="shared" si="0"/>
        <v>7.2591196479512732E-2</v>
      </c>
      <c r="BG12" s="103">
        <f t="shared" si="0"/>
        <v>7.3481186775423368E-2</v>
      </c>
      <c r="BH12" s="103">
        <f t="shared" si="0"/>
        <v>7.4576666142707401E-2</v>
      </c>
      <c r="BI12" s="103">
        <f t="shared" si="0"/>
        <v>7.5840503220069605E-2</v>
      </c>
      <c r="BJ12" s="103">
        <f t="shared" si="0"/>
        <v>7.7090520158642803E-2</v>
      </c>
      <c r="BK12" s="103">
        <f t="shared" si="0"/>
        <v>7.8357015904049254E-2</v>
      </c>
      <c r="BL12" s="103">
        <f t="shared" si="0"/>
        <v>7.9542606466095775E-2</v>
      </c>
      <c r="BM12" s="103">
        <f t="shared" si="0"/>
        <v>8.0712678507775443E-2</v>
      </c>
    </row>
    <row r="13" spans="1:65" s="97" customFormat="1" ht="13.35" customHeight="1" x14ac:dyDescent="0.2">
      <c r="A13" s="95"/>
      <c r="B13" s="96"/>
      <c r="C13" s="96"/>
      <c r="D13" s="96"/>
      <c r="E13" s="96"/>
      <c r="F13" s="96"/>
      <c r="G13" s="96"/>
      <c r="H13" s="96"/>
      <c r="I13" s="96"/>
      <c r="J13" s="96"/>
      <c r="K13" s="96"/>
      <c r="L13" s="96"/>
      <c r="M13" s="96"/>
      <c r="N13" s="96"/>
      <c r="O13" s="96"/>
      <c r="P13" s="96"/>
      <c r="Q13" s="96"/>
      <c r="R13" s="96"/>
      <c r="S13" s="96"/>
      <c r="T13" s="96"/>
      <c r="U13" s="96"/>
      <c r="V13" s="96"/>
    </row>
    <row r="14" spans="1:65" s="97" customFormat="1" ht="13.35" customHeight="1" x14ac:dyDescent="0.2">
      <c r="A14" s="98" t="s">
        <v>93</v>
      </c>
      <c r="B14" s="99">
        <v>4.1609999999999996</v>
      </c>
      <c r="C14" s="99">
        <v>4.1710000000000003</v>
      </c>
      <c r="D14" s="99">
        <v>4.1980000000000004</v>
      </c>
      <c r="E14" s="99">
        <v>4.1989999999999998</v>
      </c>
      <c r="F14" s="99">
        <v>4.3579999999999997</v>
      </c>
      <c r="G14" s="99">
        <v>4.492</v>
      </c>
      <c r="H14" s="99">
        <v>4.6440000000000001</v>
      </c>
      <c r="I14" s="99">
        <v>4.8369999999999997</v>
      </c>
      <c r="J14" s="99">
        <v>4.984</v>
      </c>
      <c r="K14" s="99">
        <v>5.2389999999999999</v>
      </c>
      <c r="L14" s="99">
        <v>5.5419999999999998</v>
      </c>
      <c r="M14" s="99">
        <v>5.9660000000000002</v>
      </c>
      <c r="N14" s="99">
        <v>6.4550000000000001</v>
      </c>
      <c r="O14" s="99">
        <v>6.9630000000000001</v>
      </c>
      <c r="P14" s="99">
        <v>7.5609999999999999</v>
      </c>
      <c r="Q14" s="99">
        <v>8.2379999999999995</v>
      </c>
      <c r="R14" s="99">
        <v>8.7750000000000004</v>
      </c>
      <c r="S14" s="99">
        <v>9.3330000000000002</v>
      </c>
      <c r="T14" s="99">
        <v>9.8879999999999999</v>
      </c>
      <c r="U14" s="99">
        <v>10.441000000000001</v>
      </c>
      <c r="V14" s="99">
        <v>11.089</v>
      </c>
      <c r="W14" s="100">
        <v>11.601000000000001</v>
      </c>
      <c r="X14" s="100">
        <v>12.227</v>
      </c>
      <c r="Y14" s="100">
        <v>12.983000000000001</v>
      </c>
      <c r="Z14" s="100">
        <v>13.7</v>
      </c>
      <c r="AA14" s="100">
        <v>14.523999999999999</v>
      </c>
      <c r="AB14" s="101">
        <v>15.313078882568666</v>
      </c>
      <c r="AC14" s="101">
        <v>16.393094633253401</v>
      </c>
      <c r="AD14" s="101">
        <v>17.542529221918365</v>
      </c>
      <c r="AE14" s="101">
        <v>18.786249935310234</v>
      </c>
      <c r="AF14" s="101">
        <v>20.105845789128001</v>
      </c>
      <c r="AG14" s="101">
        <v>21.482244857544547</v>
      </c>
      <c r="AH14" s="101">
        <v>22.8960733091108</v>
      </c>
      <c r="AI14" s="101">
        <v>24.316406819490989</v>
      </c>
      <c r="AJ14" s="101">
        <v>25.780198786256594</v>
      </c>
      <c r="AK14" s="101">
        <v>27.304280873809279</v>
      </c>
      <c r="AL14" s="101">
        <v>28.899437593082503</v>
      </c>
      <c r="AM14" s="101">
        <v>30.578504673047188</v>
      </c>
      <c r="AN14" s="101">
        <v>32.304984771575732</v>
      </c>
      <c r="AO14" s="101">
        <v>34.145096485454488</v>
      </c>
      <c r="AP14" s="101">
        <v>36.024021869471824</v>
      </c>
      <c r="AQ14" s="101">
        <v>37.905224471604448</v>
      </c>
      <c r="AR14" s="101">
        <v>39.791853808353061</v>
      </c>
      <c r="AS14" s="101">
        <v>41.667503364511397</v>
      </c>
      <c r="AT14" s="101">
        <v>43.530465722131545</v>
      </c>
      <c r="AU14" s="101">
        <v>45.451982991038378</v>
      </c>
      <c r="AV14" s="101">
        <v>47.395767347199509</v>
      </c>
      <c r="AW14" s="101">
        <v>49.45022700922523</v>
      </c>
      <c r="AX14" s="101">
        <v>51.583627821730389</v>
      </c>
      <c r="AY14" s="101">
        <v>53.822916290799078</v>
      </c>
      <c r="AZ14" s="101">
        <v>56.16635283127173</v>
      </c>
      <c r="BA14" s="101">
        <v>58.654658049968873</v>
      </c>
      <c r="BB14" s="101">
        <v>61.272076055754326</v>
      </c>
      <c r="BC14" s="101">
        <v>64.039559787636875</v>
      </c>
      <c r="BD14" s="101">
        <v>66.96899243620787</v>
      </c>
      <c r="BE14" s="101">
        <v>70.126120439198758</v>
      </c>
      <c r="BF14" s="101">
        <v>73.566559522358617</v>
      </c>
      <c r="BG14" s="101">
        <v>77.286631604318245</v>
      </c>
      <c r="BH14" s="101">
        <v>81.374358401277888</v>
      </c>
      <c r="BI14" s="101">
        <v>85.823793830403829</v>
      </c>
      <c r="BJ14" s="101">
        <v>90.448293216939575</v>
      </c>
      <c r="BK14" s="101">
        <v>95.288263876415087</v>
      </c>
      <c r="BL14" s="101">
        <v>100.25177894583865</v>
      </c>
      <c r="BM14" s="101">
        <v>105.41329269048796</v>
      </c>
    </row>
    <row r="15" spans="1:65" s="97" customFormat="1" ht="12.75" x14ac:dyDescent="0.2">
      <c r="A15" s="95" t="s">
        <v>153</v>
      </c>
      <c r="B15" s="96">
        <f t="shared" ref="B15:U15" si="1">B$14/B$9</f>
        <v>4.0715480884957481E-2</v>
      </c>
      <c r="C15" s="96">
        <f t="shared" si="1"/>
        <v>3.9773810886066296E-2</v>
      </c>
      <c r="D15" s="96">
        <f t="shared" si="1"/>
        <v>3.8778092871592604E-2</v>
      </c>
      <c r="E15" s="96">
        <f t="shared" si="1"/>
        <v>3.6601842731496408E-2</v>
      </c>
      <c r="F15" s="96">
        <f t="shared" si="1"/>
        <v>3.5654386438570225E-2</v>
      </c>
      <c r="G15" s="96">
        <f t="shared" si="1"/>
        <v>3.4555972675241554E-2</v>
      </c>
      <c r="H15" s="96">
        <f t="shared" si="1"/>
        <v>3.3854318539686248E-2</v>
      </c>
      <c r="I15" s="96">
        <f t="shared" si="1"/>
        <v>3.2773445175453456E-2</v>
      </c>
      <c r="J15" s="96">
        <f t="shared" si="1"/>
        <v>3.1788349799409386E-2</v>
      </c>
      <c r="K15" s="96">
        <f t="shared" si="1"/>
        <v>3.1836799183266692E-2</v>
      </c>
      <c r="L15" s="96">
        <f t="shared" si="1"/>
        <v>3.1586086619513613E-2</v>
      </c>
      <c r="M15" s="96">
        <f t="shared" si="1"/>
        <v>3.1565970550420368E-2</v>
      </c>
      <c r="N15" s="96">
        <f t="shared" si="1"/>
        <v>3.4063324538258576E-2</v>
      </c>
      <c r="O15" s="96">
        <f t="shared" si="1"/>
        <v>3.5392787251887055E-2</v>
      </c>
      <c r="P15" s="96">
        <f t="shared" si="1"/>
        <v>3.6736161384517463E-2</v>
      </c>
      <c r="Q15" s="96">
        <f t="shared" si="1"/>
        <v>3.8296863450622706E-2</v>
      </c>
      <c r="R15" s="96">
        <f t="shared" si="1"/>
        <v>4.0106585249917732E-2</v>
      </c>
      <c r="S15" s="96">
        <f t="shared" si="1"/>
        <v>3.9424494468405069E-2</v>
      </c>
      <c r="T15" s="96">
        <f t="shared" si="1"/>
        <v>4.0343704864256161E-2</v>
      </c>
      <c r="U15" s="96">
        <f t="shared" si="1"/>
        <v>4.0570733583832327E-2</v>
      </c>
      <c r="V15" s="96">
        <f t="shared" ref="V15:Z15" si="2">V$14/V$9</f>
        <v>4.0653893813745116E-2</v>
      </c>
      <c r="W15" s="102">
        <f t="shared" si="2"/>
        <v>4.0507557849234092E-2</v>
      </c>
      <c r="X15" s="102">
        <f t="shared" si="2"/>
        <v>4.0563314865806326E-2</v>
      </c>
      <c r="Y15" s="102">
        <f t="shared" si="2"/>
        <v>4.1022092464801194E-2</v>
      </c>
      <c r="Z15" s="102">
        <f t="shared" si="2"/>
        <v>4.1311473432500967E-2</v>
      </c>
      <c r="AA15" s="102">
        <f t="shared" ref="AA15:BL15" si="3">AA$14/AA$9</f>
        <v>4.2019383769709241E-2</v>
      </c>
      <c r="AB15" s="103">
        <f t="shared" si="3"/>
        <v>4.2487358503380618E-2</v>
      </c>
      <c r="AC15" s="103">
        <f t="shared" si="3"/>
        <v>4.3620494133754663E-2</v>
      </c>
      <c r="AD15" s="103">
        <f t="shared" si="3"/>
        <v>4.4726603354966629E-2</v>
      </c>
      <c r="AE15" s="103">
        <f t="shared" si="3"/>
        <v>4.5913343202903731E-2</v>
      </c>
      <c r="AF15" s="103">
        <f t="shared" si="3"/>
        <v>4.711600783763413E-2</v>
      </c>
      <c r="AG15" s="103">
        <f t="shared" si="3"/>
        <v>4.8287825415526911E-2</v>
      </c>
      <c r="AH15" s="103">
        <f t="shared" si="3"/>
        <v>4.9388347313442417E-2</v>
      </c>
      <c r="AI15" s="103">
        <f t="shared" si="3"/>
        <v>5.0349099201222582E-2</v>
      </c>
      <c r="AJ15" s="103">
        <f t="shared" si="3"/>
        <v>5.1259033980261624E-2</v>
      </c>
      <c r="AK15" s="103">
        <f t="shared" si="3"/>
        <v>5.2146040055854659E-2</v>
      </c>
      <c r="AL15" s="103">
        <f t="shared" si="3"/>
        <v>5.3022132273749134E-2</v>
      </c>
      <c r="AM15" s="103">
        <f t="shared" si="3"/>
        <v>5.3902362154506486E-2</v>
      </c>
      <c r="AN15" s="103">
        <f t="shared" si="3"/>
        <v>5.4712617581965411E-2</v>
      </c>
      <c r="AO15" s="103">
        <f t="shared" si="3"/>
        <v>5.5564311897229011E-2</v>
      </c>
      <c r="AP15" s="103">
        <f t="shared" si="3"/>
        <v>5.6322670624309658E-2</v>
      </c>
      <c r="AQ15" s="103">
        <f t="shared" si="3"/>
        <v>5.6938965931491475E-2</v>
      </c>
      <c r="AR15" s="103">
        <f t="shared" si="3"/>
        <v>5.7424138870876738E-2</v>
      </c>
      <c r="AS15" s="103">
        <f t="shared" si="3"/>
        <v>5.776091133566244E-2</v>
      </c>
      <c r="AT15" s="103">
        <f t="shared" si="3"/>
        <v>5.7963429378967334E-2</v>
      </c>
      <c r="AU15" s="103">
        <f t="shared" si="3"/>
        <v>5.8137715441377275E-2</v>
      </c>
      <c r="AV15" s="103">
        <f t="shared" si="3"/>
        <v>5.8239335213028647E-2</v>
      </c>
      <c r="AW15" s="103">
        <f t="shared" si="3"/>
        <v>5.8378526911267672E-2</v>
      </c>
      <c r="AX15" s="103">
        <f t="shared" si="3"/>
        <v>5.8515270679905806E-2</v>
      </c>
      <c r="AY15" s="103">
        <f t="shared" si="3"/>
        <v>5.8679678648357277E-2</v>
      </c>
      <c r="AZ15" s="103">
        <f t="shared" si="3"/>
        <v>5.8861702856363801E-2</v>
      </c>
      <c r="BA15" s="103">
        <f t="shared" si="3"/>
        <v>5.9102179267253391E-2</v>
      </c>
      <c r="BB15" s="103">
        <f t="shared" si="3"/>
        <v>5.9380284252344248E-2</v>
      </c>
      <c r="BC15" s="103">
        <f t="shared" si="3"/>
        <v>5.9711678447097051E-2</v>
      </c>
      <c r="BD15" s="103">
        <f t="shared" si="3"/>
        <v>6.0093816961343527E-2</v>
      </c>
      <c r="BE15" s="103">
        <f t="shared" si="3"/>
        <v>6.0585971087818151E-2</v>
      </c>
      <c r="BF15" s="103">
        <f t="shared" si="3"/>
        <v>6.1215498906604118E-2</v>
      </c>
      <c r="BG15" s="103">
        <f t="shared" si="3"/>
        <v>6.1966019667087556E-2</v>
      </c>
      <c r="BH15" s="103">
        <f t="shared" si="3"/>
        <v>6.288982750140408E-2</v>
      </c>
      <c r="BI15" s="103">
        <f t="shared" si="3"/>
        <v>6.3955609868680902E-2</v>
      </c>
      <c r="BJ15" s="103">
        <f t="shared" si="3"/>
        <v>6.5009737838014753E-2</v>
      </c>
      <c r="BK15" s="103">
        <f t="shared" si="3"/>
        <v>6.6077762235987436E-2</v>
      </c>
      <c r="BL15" s="103">
        <f t="shared" si="3"/>
        <v>6.7077560025174204E-2</v>
      </c>
      <c r="BM15" s="103">
        <f>BM$14/BM$9</f>
        <v>6.8064271186606906E-2</v>
      </c>
    </row>
    <row r="16" spans="1:65" s="97" customFormat="1" x14ac:dyDescent="0.2"/>
    <row r="17" spans="1:65" s="97" customFormat="1" x14ac:dyDescent="0.2"/>
    <row r="18" spans="1:65" ht="12.75" x14ac:dyDescent="0.2">
      <c r="A18" s="15" t="s">
        <v>155</v>
      </c>
      <c r="B18" s="23">
        <v>476.27499999999998</v>
      </c>
      <c r="C18" s="23">
        <v>469.83</v>
      </c>
      <c r="D18" s="23">
        <v>464.23099999999999</v>
      </c>
      <c r="E18" s="23">
        <v>455.76100000000002</v>
      </c>
      <c r="F18" s="23">
        <v>448.613</v>
      </c>
      <c r="G18" s="23">
        <v>448.19400000000002</v>
      </c>
      <c r="H18" s="23">
        <v>453.57400000000001</v>
      </c>
      <c r="I18" s="23">
        <v>460.54199999999997</v>
      </c>
      <c r="J18" s="23">
        <v>469.16899999999998</v>
      </c>
      <c r="K18" s="23">
        <v>482.303</v>
      </c>
      <c r="L18" s="23">
        <v>495.44299999999998</v>
      </c>
      <c r="M18" s="23">
        <v>508.48899999999998</v>
      </c>
      <c r="N18" s="23">
        <v>522.00800000000004</v>
      </c>
      <c r="O18" s="23">
        <v>540.21699999999998</v>
      </c>
      <c r="P18" s="23">
        <v>560.57100000000003</v>
      </c>
      <c r="Q18" s="23">
        <v>584.90700000000004</v>
      </c>
      <c r="R18" s="23">
        <v>612.33900000000006</v>
      </c>
      <c r="S18" s="23">
        <v>639.87</v>
      </c>
      <c r="T18" s="23">
        <v>665.10799999999995</v>
      </c>
      <c r="U18" s="23">
        <v>690.64200000000005</v>
      </c>
      <c r="V18" s="23">
        <v>716.92899999999997</v>
      </c>
      <c r="W18" s="107">
        <v>741.70899999999995</v>
      </c>
      <c r="X18" s="107">
        <v>768.35500000000002</v>
      </c>
      <c r="Y18" s="107">
        <v>795.26199999999994</v>
      </c>
      <c r="Z18" s="107">
        <v>823.16700000000003</v>
      </c>
      <c r="AA18" s="107">
        <v>851.41200000000003</v>
      </c>
      <c r="AB18" s="108">
        <v>879.1618472162279</v>
      </c>
      <c r="AC18" s="108">
        <v>909.4281398359949</v>
      </c>
      <c r="AD18" s="108">
        <v>940.01208459214502</v>
      </c>
      <c r="AE18" s="108">
        <v>972.3331894691413</v>
      </c>
      <c r="AF18" s="108">
        <v>1005.1506258092362</v>
      </c>
      <c r="AG18" s="108">
        <v>1037.3426845058266</v>
      </c>
      <c r="AH18" s="108">
        <v>1067.9167026327148</v>
      </c>
      <c r="AI18" s="108">
        <v>1095.492878722486</v>
      </c>
      <c r="AJ18" s="108">
        <v>1121.8381527837719</v>
      </c>
      <c r="AK18" s="108">
        <v>1147.6473888649111</v>
      </c>
      <c r="AL18" s="108">
        <v>1173.2779456193352</v>
      </c>
      <c r="AM18" s="108">
        <v>1199.1169615882607</v>
      </c>
      <c r="AN18" s="108">
        <v>1223.6258092360813</v>
      </c>
      <c r="AO18" s="108">
        <v>1249.226586102719</v>
      </c>
      <c r="AP18" s="108">
        <v>1273.030643072939</v>
      </c>
      <c r="AQ18" s="108">
        <v>1293.8368580060421</v>
      </c>
      <c r="AR18" s="108">
        <v>1311.9231765213638</v>
      </c>
      <c r="AS18" s="108">
        <v>1326.9223133362107</v>
      </c>
      <c r="AT18" s="108">
        <v>1338.9831678895125</v>
      </c>
      <c r="AU18" s="108">
        <v>1350.4186447993097</v>
      </c>
      <c r="AV18" s="108">
        <v>1360.1566681053091</v>
      </c>
      <c r="AW18" s="108">
        <v>1370.7285282693142</v>
      </c>
      <c r="AX18" s="108">
        <v>1381.1117824773421</v>
      </c>
      <c r="AY18" s="108">
        <v>1391.9318083728965</v>
      </c>
      <c r="AZ18" s="108">
        <v>1403.0099266292623</v>
      </c>
      <c r="BA18" s="108">
        <v>1415.2097539922318</v>
      </c>
      <c r="BB18" s="108">
        <v>1427.9555459646097</v>
      </c>
      <c r="BC18" s="108">
        <v>1441.5649546827799</v>
      </c>
      <c r="BD18" s="108">
        <v>1456.107466551576</v>
      </c>
      <c r="BE18" s="108">
        <v>1472.7643504531727</v>
      </c>
      <c r="BF18" s="108">
        <v>1492.3396633577909</v>
      </c>
      <c r="BG18" s="108">
        <v>1514.3470004315932</v>
      </c>
      <c r="BH18" s="108">
        <v>1540.0768234786367</v>
      </c>
      <c r="BI18" s="108">
        <v>1568.903754855417</v>
      </c>
      <c r="BJ18" s="108">
        <v>1597.0656020716449</v>
      </c>
      <c r="BK18" s="108">
        <v>1625.1579628830389</v>
      </c>
      <c r="BL18" s="108">
        <v>1651.513163573587</v>
      </c>
      <c r="BM18" s="108">
        <v>1677.3323262839883</v>
      </c>
    </row>
    <row r="19" spans="1:65" ht="12.75" x14ac:dyDescent="0.2">
      <c r="A19" s="17" t="s">
        <v>156</v>
      </c>
      <c r="C19" s="22">
        <f>C$18/B$18-1</f>
        <v>-1.3532098052595698E-2</v>
      </c>
      <c r="D19" s="22">
        <f t="shared" ref="D19:BM19" si="4">D$18/C$18-1</f>
        <v>-1.191707638933226E-2</v>
      </c>
      <c r="E19" s="22">
        <f t="shared" si="4"/>
        <v>-1.8245227052911095E-2</v>
      </c>
      <c r="F19" s="22">
        <f t="shared" si="4"/>
        <v>-1.5683658759744756E-2</v>
      </c>
      <c r="G19" s="22">
        <f t="shared" si="4"/>
        <v>-9.3398987546056134E-4</v>
      </c>
      <c r="H19" s="22">
        <f t="shared" si="4"/>
        <v>1.2003730527405443E-2</v>
      </c>
      <c r="I19" s="22">
        <f t="shared" si="4"/>
        <v>1.5362432590933173E-2</v>
      </c>
      <c r="J19" s="22">
        <f t="shared" si="4"/>
        <v>1.873227631790364E-2</v>
      </c>
      <c r="K19" s="22">
        <f t="shared" si="4"/>
        <v>2.7994176938374027E-2</v>
      </c>
      <c r="L19" s="22">
        <f t="shared" si="4"/>
        <v>2.7244284194790414E-2</v>
      </c>
      <c r="M19" s="22">
        <f t="shared" si="4"/>
        <v>2.6331989754623697E-2</v>
      </c>
      <c r="N19" s="22">
        <f t="shared" si="4"/>
        <v>2.6586612493092465E-2</v>
      </c>
      <c r="O19" s="22">
        <f t="shared" si="4"/>
        <v>3.4882607163108537E-2</v>
      </c>
      <c r="P19" s="22">
        <f t="shared" si="4"/>
        <v>3.7677451838798115E-2</v>
      </c>
      <c r="Q19" s="22">
        <f t="shared" si="4"/>
        <v>4.3412877226970403E-2</v>
      </c>
      <c r="R19" s="22">
        <f t="shared" si="4"/>
        <v>4.6899763552154417E-2</v>
      </c>
      <c r="S19" s="22">
        <f t="shared" si="4"/>
        <v>4.496038958812032E-2</v>
      </c>
      <c r="T19" s="22">
        <f t="shared" si="4"/>
        <v>3.944238673480549E-2</v>
      </c>
      <c r="U19" s="22">
        <f t="shared" si="4"/>
        <v>3.8390757591248548E-2</v>
      </c>
      <c r="V19" s="22">
        <f t="shared" si="4"/>
        <v>3.8061687531311339E-2</v>
      </c>
      <c r="W19" s="102">
        <f t="shared" si="4"/>
        <v>3.4564092120697998E-2</v>
      </c>
      <c r="X19" s="102">
        <f t="shared" si="4"/>
        <v>3.5925140452657489E-2</v>
      </c>
      <c r="Y19" s="102">
        <f t="shared" si="4"/>
        <v>3.5018969096316077E-2</v>
      </c>
      <c r="Z19" s="102">
        <f t="shared" si="4"/>
        <v>3.5089064987387841E-2</v>
      </c>
      <c r="AA19" s="102">
        <f t="shared" si="4"/>
        <v>3.4312599994897663E-2</v>
      </c>
      <c r="AB19" s="103">
        <f t="shared" si="4"/>
        <v>3.259273679044683E-2</v>
      </c>
      <c r="AC19" s="103">
        <f t="shared" si="4"/>
        <v>3.4426303547636872E-2</v>
      </c>
      <c r="AD19" s="103">
        <f t="shared" si="4"/>
        <v>3.362986410522284E-2</v>
      </c>
      <c r="AE19" s="103">
        <f t="shared" si="4"/>
        <v>3.4383712089211871E-2</v>
      </c>
      <c r="AF19" s="103">
        <f t="shared" si="4"/>
        <v>3.3751225089839965E-2</v>
      </c>
      <c r="AG19" s="103">
        <f t="shared" si="4"/>
        <v>3.2027099093404843E-2</v>
      </c>
      <c r="AH19" s="103">
        <f t="shared" si="4"/>
        <v>2.947340216840022E-2</v>
      </c>
      <c r="AI19" s="103">
        <f t="shared" si="4"/>
        <v>2.582240358427601E-2</v>
      </c>
      <c r="AJ19" s="103">
        <f t="shared" si="4"/>
        <v>2.4048786234017738E-2</v>
      </c>
      <c r="AK19" s="103">
        <f t="shared" si="4"/>
        <v>2.3006202826223454E-2</v>
      </c>
      <c r="AL19" s="103">
        <f t="shared" si="4"/>
        <v>2.2333128627403775E-2</v>
      </c>
      <c r="AM19" s="103">
        <f t="shared" si="4"/>
        <v>2.2022928211853365E-2</v>
      </c>
      <c r="AN19" s="103">
        <f t="shared" si="4"/>
        <v>2.0439080117220731E-2</v>
      </c>
      <c r="AO19" s="103">
        <f t="shared" si="4"/>
        <v>2.092206348820036E-2</v>
      </c>
      <c r="AP19" s="103">
        <f t="shared" si="4"/>
        <v>1.9055035519603303E-2</v>
      </c>
      <c r="AQ19" s="103">
        <f t="shared" si="4"/>
        <v>1.634384454633353E-2</v>
      </c>
      <c r="AR19" s="103">
        <f t="shared" si="4"/>
        <v>1.3978824612551843E-2</v>
      </c>
      <c r="AS19" s="103">
        <f t="shared" si="4"/>
        <v>1.1432938363523659E-2</v>
      </c>
      <c r="AT19" s="103">
        <f t="shared" si="4"/>
        <v>9.0893448938829113E-3</v>
      </c>
      <c r="AU19" s="103">
        <f t="shared" si="4"/>
        <v>8.5404187177511304E-3</v>
      </c>
      <c r="AV19" s="103">
        <f t="shared" si="4"/>
        <v>7.2111143781241616E-3</v>
      </c>
      <c r="AW19" s="103">
        <f t="shared" si="4"/>
        <v>7.7725312178424932E-3</v>
      </c>
      <c r="AX19" s="103">
        <f t="shared" si="4"/>
        <v>7.5749894992978017E-3</v>
      </c>
      <c r="AY19" s="103">
        <f t="shared" si="4"/>
        <v>7.8342868642726771E-3</v>
      </c>
      <c r="AZ19" s="103">
        <f t="shared" si="4"/>
        <v>7.9588081756070128E-3</v>
      </c>
      <c r="BA19" s="103">
        <f t="shared" si="4"/>
        <v>8.6954676024848521E-3</v>
      </c>
      <c r="BB19" s="103">
        <f t="shared" si="4"/>
        <v>9.0062917786022378E-3</v>
      </c>
      <c r="BC19" s="103">
        <f t="shared" si="4"/>
        <v>9.5306949551967612E-3</v>
      </c>
      <c r="BD19" s="103">
        <f t="shared" si="4"/>
        <v>1.0088003195108275E-2</v>
      </c>
      <c r="BE19" s="103">
        <f t="shared" si="4"/>
        <v>1.143932318474028E-2</v>
      </c>
      <c r="BF19" s="103">
        <f t="shared" si="4"/>
        <v>1.3291544501735642E-2</v>
      </c>
      <c r="BG19" s="103">
        <f t="shared" si="4"/>
        <v>1.4746868701650317E-2</v>
      </c>
      <c r="BH19" s="103">
        <f t="shared" si="4"/>
        <v>1.6990704930712974E-2</v>
      </c>
      <c r="BI19" s="103">
        <f t="shared" si="4"/>
        <v>1.8717852861175999E-2</v>
      </c>
      <c r="BJ19" s="103">
        <f t="shared" si="4"/>
        <v>1.7950015817779219E-2</v>
      </c>
      <c r="BK19" s="103">
        <f t="shared" si="4"/>
        <v>1.7589985517785678E-2</v>
      </c>
      <c r="BL19" s="103">
        <f t="shared" si="4"/>
        <v>1.6217008618530704E-2</v>
      </c>
      <c r="BM19" s="103">
        <f t="shared" si="4"/>
        <v>1.5633640276007998E-2</v>
      </c>
    </row>
    <row r="20" spans="1:65" x14ac:dyDescent="0.2">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workbookViewId="0">
      <selection activeCell="V24" sqref="V24"/>
    </sheetView>
  </sheetViews>
  <sheetFormatPr defaultRowHeight="11.25" x14ac:dyDescent="0.2"/>
  <cols>
    <col min="1" max="1" width="50.6640625" style="1" customWidth="1"/>
    <col min="2" max="17" width="13.6640625" style="1" customWidth="1"/>
    <col min="18" max="51" width="10.1640625" style="1" customWidth="1"/>
    <col min="52" max="16384" width="9.33203125" style="1"/>
  </cols>
  <sheetData>
    <row r="1" spans="1:17" ht="15.75" x14ac:dyDescent="0.25">
      <c r="A1" s="5" t="s">
        <v>62</v>
      </c>
    </row>
    <row r="2" spans="1:17" ht="15.75" x14ac:dyDescent="0.25">
      <c r="A2" s="5"/>
    </row>
    <row r="3" spans="1:17" ht="13.35" customHeight="1" x14ac:dyDescent="0.25">
      <c r="A3" s="8" t="s">
        <v>68</v>
      </c>
      <c r="B3" s="9" t="s">
        <v>69</v>
      </c>
      <c r="C3" s="9" t="s">
        <v>70</v>
      </c>
      <c r="D3" s="9" t="s">
        <v>71</v>
      </c>
      <c r="E3" s="9" t="s">
        <v>72</v>
      </c>
      <c r="F3" s="9" t="s">
        <v>73</v>
      </c>
      <c r="G3" s="9" t="s">
        <v>74</v>
      </c>
      <c r="H3" s="9" t="s">
        <v>75</v>
      </c>
      <c r="I3" s="9" t="s">
        <v>76</v>
      </c>
      <c r="J3" s="9" t="s">
        <v>77</v>
      </c>
      <c r="K3" s="9" t="s">
        <v>78</v>
      </c>
      <c r="L3" s="9" t="s">
        <v>79</v>
      </c>
      <c r="M3" s="9" t="s">
        <v>102</v>
      </c>
      <c r="N3" s="9" t="s">
        <v>103</v>
      </c>
      <c r="O3" s="9" t="s">
        <v>104</v>
      </c>
      <c r="P3" s="9" t="s">
        <v>105</v>
      </c>
      <c r="Q3" s="9" t="s">
        <v>106</v>
      </c>
    </row>
    <row r="4" spans="1:17" ht="13.35" customHeight="1" x14ac:dyDescent="0.25">
      <c r="A4" s="8"/>
      <c r="B4" s="9" t="s">
        <v>80</v>
      </c>
      <c r="C4" s="9" t="s">
        <v>80</v>
      </c>
      <c r="D4" s="9" t="s">
        <v>80</v>
      </c>
      <c r="E4" s="9" t="s">
        <v>80</v>
      </c>
      <c r="F4" s="9" t="s">
        <v>80</v>
      </c>
      <c r="G4" s="9" t="s">
        <v>80</v>
      </c>
      <c r="H4" s="9" t="s">
        <v>80</v>
      </c>
      <c r="I4" s="9" t="s">
        <v>80</v>
      </c>
      <c r="J4" s="9" t="s">
        <v>80</v>
      </c>
      <c r="K4" s="9" t="s">
        <v>80</v>
      </c>
      <c r="L4" s="9" t="s">
        <v>80</v>
      </c>
      <c r="M4" s="9" t="s">
        <v>80</v>
      </c>
      <c r="N4" s="9" t="s">
        <v>80</v>
      </c>
      <c r="O4" s="9" t="s">
        <v>80</v>
      </c>
      <c r="P4" s="9" t="s">
        <v>80</v>
      </c>
      <c r="Q4" s="9" t="s">
        <v>80</v>
      </c>
    </row>
    <row r="5" spans="1:17" ht="13.35" customHeight="1" x14ac:dyDescent="0.25">
      <c r="A5" s="5" t="s">
        <v>63</v>
      </c>
      <c r="B5" s="10">
        <v>0</v>
      </c>
      <c r="C5" s="10">
        <f>B$13</f>
        <v>0.61499999999999999</v>
      </c>
      <c r="D5" s="10">
        <f t="shared" ref="D5:Q5" si="0">C$13</f>
        <v>1.8839999999999999</v>
      </c>
      <c r="E5" s="10">
        <f t="shared" si="0"/>
        <v>3.9559999999999995</v>
      </c>
      <c r="F5" s="10">
        <f t="shared" si="0"/>
        <v>6.5549999999999997</v>
      </c>
      <c r="G5" s="10">
        <f t="shared" si="0"/>
        <v>9.8549999999999986</v>
      </c>
      <c r="H5" s="10">
        <f t="shared" si="0"/>
        <v>12.972999999999999</v>
      </c>
      <c r="I5" s="10">
        <f t="shared" si="0"/>
        <v>14.211999999999998</v>
      </c>
      <c r="J5" s="10">
        <f t="shared" si="0"/>
        <v>13.687999999999997</v>
      </c>
      <c r="K5" s="10">
        <f t="shared" si="0"/>
        <v>15.655999999999997</v>
      </c>
      <c r="L5" s="10">
        <f t="shared" si="0"/>
        <v>18.651999999999997</v>
      </c>
      <c r="M5" s="10">
        <f t="shared" si="0"/>
        <v>18.702999999999996</v>
      </c>
      <c r="N5" s="10">
        <f t="shared" si="0"/>
        <v>22.548999999999992</v>
      </c>
      <c r="O5" s="10">
        <f t="shared" si="0"/>
        <v>25.80899999999999</v>
      </c>
      <c r="P5" s="10">
        <f t="shared" si="0"/>
        <v>29.521999999999991</v>
      </c>
      <c r="Q5" s="10">
        <f t="shared" si="0"/>
        <v>29.52699999999999</v>
      </c>
    </row>
    <row r="6" spans="1:17" ht="13.35" customHeight="1" x14ac:dyDescent="0.2">
      <c r="A6" s="6" t="s">
        <v>64</v>
      </c>
      <c r="B6" s="10">
        <v>1.4999999999999999E-2</v>
      </c>
      <c r="C6" s="10">
        <v>6.9000000000000006E-2</v>
      </c>
      <c r="D6" s="10">
        <v>0.13100000000000001</v>
      </c>
      <c r="E6" s="10">
        <v>0.191</v>
      </c>
      <c r="F6" s="10">
        <v>0.35899999999999999</v>
      </c>
      <c r="G6" s="10">
        <v>0.436</v>
      </c>
      <c r="H6" s="10">
        <v>0.38500000000000001</v>
      </c>
      <c r="I6" s="10">
        <v>0.38300000000000001</v>
      </c>
      <c r="J6" s="10">
        <v>0.433</v>
      </c>
      <c r="K6" s="10">
        <v>0.51800000000000002</v>
      </c>
      <c r="L6" s="10">
        <v>0.53900000000000003</v>
      </c>
      <c r="M6" s="10">
        <v>0.59499999999999997</v>
      </c>
      <c r="N6" s="10">
        <v>0.76700000000000002</v>
      </c>
      <c r="O6" s="10">
        <v>0.76</v>
      </c>
      <c r="P6" s="10">
        <v>0.752</v>
      </c>
      <c r="Q6" s="10">
        <v>0.83299999999999996</v>
      </c>
    </row>
    <row r="7" spans="1:17" ht="13.35" customHeight="1" x14ac:dyDescent="0.2">
      <c r="A7" s="6" t="s">
        <v>81</v>
      </c>
      <c r="B7" s="10">
        <v>0</v>
      </c>
      <c r="C7" s="10">
        <v>0</v>
      </c>
      <c r="D7" s="10">
        <v>7.6999999999999999E-2</v>
      </c>
      <c r="E7" s="10">
        <v>0.23400000000000001</v>
      </c>
      <c r="F7" s="10">
        <v>0.46800000000000003</v>
      </c>
      <c r="G7" s="10">
        <v>0.70699999999999996</v>
      </c>
      <c r="H7" s="10">
        <v>0.23699999999999999</v>
      </c>
      <c r="I7" s="10">
        <v>4.0000000000000001E-3</v>
      </c>
      <c r="J7" s="10">
        <v>-2.7E-2</v>
      </c>
      <c r="K7" s="10">
        <v>0.872</v>
      </c>
      <c r="L7" s="10">
        <v>0.16</v>
      </c>
      <c r="M7" s="10">
        <v>0.98299999999999998</v>
      </c>
      <c r="N7" s="10">
        <v>1.0740000000000001</v>
      </c>
      <c r="O7" s="10">
        <v>4.5999999999999999E-2</v>
      </c>
      <c r="P7" s="10">
        <v>0.51200000000000001</v>
      </c>
      <c r="Q7" s="10">
        <v>1.139</v>
      </c>
    </row>
    <row r="8" spans="1:17" ht="13.35" customHeight="1" x14ac:dyDescent="0.2">
      <c r="A8" s="6" t="s">
        <v>82</v>
      </c>
      <c r="B8" s="10">
        <v>0</v>
      </c>
      <c r="C8" s="10">
        <v>0</v>
      </c>
      <c r="D8" s="10">
        <v>7.0000000000000001E-3</v>
      </c>
      <c r="E8" s="10">
        <v>2.1999999999999999E-2</v>
      </c>
      <c r="F8" s="10">
        <v>5.1999999999999998E-2</v>
      </c>
      <c r="G8" s="10">
        <v>-5.1999999999999998E-2</v>
      </c>
      <c r="H8" s="10">
        <v>3.4000000000000002E-2</v>
      </c>
      <c r="I8" s="10">
        <v>-0.32300000000000001</v>
      </c>
      <c r="J8" s="10">
        <v>0.502</v>
      </c>
      <c r="K8" s="10">
        <v>0.16900000000000001</v>
      </c>
      <c r="L8" s="10">
        <v>0.13200000000000001</v>
      </c>
      <c r="M8" s="10">
        <v>0.16500000000000001</v>
      </c>
      <c r="N8" s="10">
        <v>0.16400000000000001</v>
      </c>
      <c r="O8" s="10">
        <v>0.19800000000000001</v>
      </c>
      <c r="P8" s="10">
        <v>0.13800000000000001</v>
      </c>
      <c r="Q8" s="10">
        <v>0.22700000000000001</v>
      </c>
    </row>
    <row r="9" spans="1:17" ht="13.35" customHeight="1" x14ac:dyDescent="0.2">
      <c r="A9" s="6" t="s">
        <v>65</v>
      </c>
      <c r="B9" s="12">
        <v>0</v>
      </c>
      <c r="C9" s="12">
        <v>0</v>
      </c>
      <c r="D9" s="12">
        <v>0.14599999999999999</v>
      </c>
      <c r="E9" s="12">
        <v>0.55700000000000005</v>
      </c>
      <c r="F9" s="12">
        <v>1.1299999999999999</v>
      </c>
      <c r="G9" s="12">
        <v>1.3129999999999999</v>
      </c>
      <c r="H9" s="12">
        <v>-0.995</v>
      </c>
      <c r="I9" s="12">
        <v>-3.4950000000000001</v>
      </c>
      <c r="J9" s="12">
        <v>1.75</v>
      </c>
      <c r="K9" s="12">
        <v>3.5179999999999998</v>
      </c>
      <c r="L9" s="12">
        <v>-0.20399999999999999</v>
      </c>
      <c r="M9" s="12">
        <v>4.3739999999999997</v>
      </c>
      <c r="N9" s="12">
        <v>3.7349999999999999</v>
      </c>
      <c r="O9" s="12">
        <v>3.1560000000000001</v>
      </c>
      <c r="P9" s="12">
        <v>-7.5999999999999998E-2</v>
      </c>
      <c r="Q9" s="12">
        <v>5.5119999999999996</v>
      </c>
    </row>
    <row r="10" spans="1:17" ht="13.35" customHeight="1" x14ac:dyDescent="0.2">
      <c r="A10" s="7" t="s">
        <v>66</v>
      </c>
      <c r="B10" s="10">
        <f>SUM(B$6,B$9)-SUM(B$7,B$8)</f>
        <v>1.4999999999999999E-2</v>
      </c>
      <c r="C10" s="10">
        <f t="shared" ref="C10:Q10" si="1">SUM(C$6,C$9)-SUM(C$7,C$8)</f>
        <v>6.9000000000000006E-2</v>
      </c>
      <c r="D10" s="10">
        <f t="shared" si="1"/>
        <v>0.193</v>
      </c>
      <c r="E10" s="10">
        <f t="shared" si="1"/>
        <v>0.49199999999999999</v>
      </c>
      <c r="F10" s="10">
        <f t="shared" si="1"/>
        <v>0.96899999999999986</v>
      </c>
      <c r="G10" s="10">
        <f t="shared" si="1"/>
        <v>1.0939999999999999</v>
      </c>
      <c r="H10" s="10">
        <f t="shared" si="1"/>
        <v>-0.88100000000000001</v>
      </c>
      <c r="I10" s="10">
        <f t="shared" si="1"/>
        <v>-2.7930000000000001</v>
      </c>
      <c r="J10" s="10">
        <f t="shared" si="1"/>
        <v>1.7079999999999997</v>
      </c>
      <c r="K10" s="10">
        <f t="shared" si="1"/>
        <v>2.9949999999999997</v>
      </c>
      <c r="L10" s="10">
        <f t="shared" si="1"/>
        <v>4.3000000000000038E-2</v>
      </c>
      <c r="M10" s="10">
        <f t="shared" si="1"/>
        <v>3.8209999999999997</v>
      </c>
      <c r="N10" s="10">
        <f t="shared" si="1"/>
        <v>3.2639999999999998</v>
      </c>
      <c r="O10" s="10">
        <f t="shared" si="1"/>
        <v>3.6720000000000006</v>
      </c>
      <c r="P10" s="10">
        <f t="shared" si="1"/>
        <v>2.6000000000000023E-2</v>
      </c>
      <c r="Q10" s="10">
        <f t="shared" si="1"/>
        <v>4.9789999999999992</v>
      </c>
    </row>
    <row r="11" spans="1:17" ht="13.35" customHeight="1" x14ac:dyDescent="0.2">
      <c r="A11" s="6" t="s">
        <v>83</v>
      </c>
      <c r="B11" s="10">
        <v>0.6</v>
      </c>
      <c r="C11" s="10">
        <v>1.2</v>
      </c>
      <c r="D11" s="10">
        <v>1.8789999999999996</v>
      </c>
      <c r="E11" s="10">
        <v>2.1070000000000002</v>
      </c>
      <c r="F11" s="10">
        <v>2.3369999999999997</v>
      </c>
      <c r="G11" s="10">
        <v>2.048</v>
      </c>
      <c r="H11" s="10">
        <v>2.1040000000000001</v>
      </c>
      <c r="I11" s="10">
        <v>2.2429999999999999</v>
      </c>
      <c r="J11" s="10">
        <v>0.25</v>
      </c>
      <c r="K11" s="10">
        <v>0</v>
      </c>
      <c r="L11" s="10">
        <v>0</v>
      </c>
      <c r="M11" s="10">
        <v>0</v>
      </c>
      <c r="N11" s="10">
        <v>0</v>
      </c>
      <c r="O11" s="10">
        <v>0</v>
      </c>
      <c r="P11" s="10">
        <v>0</v>
      </c>
      <c r="Q11" s="10">
        <v>0</v>
      </c>
    </row>
    <row r="12" spans="1:17" ht="13.35" customHeight="1" x14ac:dyDescent="0.2">
      <c r="A12" s="6" t="s">
        <v>54</v>
      </c>
      <c r="B12" s="12">
        <v>0</v>
      </c>
      <c r="C12" s="12">
        <v>0</v>
      </c>
      <c r="D12" s="12">
        <v>0</v>
      </c>
      <c r="E12" s="12">
        <v>0</v>
      </c>
      <c r="F12" s="12">
        <v>-6.0000000000000001E-3</v>
      </c>
      <c r="G12" s="12">
        <v>-2.4E-2</v>
      </c>
      <c r="H12" s="12">
        <v>1.6E-2</v>
      </c>
      <c r="I12" s="12">
        <v>2.5999999999999999E-2</v>
      </c>
      <c r="J12" s="12">
        <v>0.01</v>
      </c>
      <c r="K12" s="12">
        <v>1E-3</v>
      </c>
      <c r="L12" s="12">
        <v>8.0000000000000002E-3</v>
      </c>
      <c r="M12" s="12">
        <v>2.5000000000000001E-2</v>
      </c>
      <c r="N12" s="12">
        <v>-4.0000000000000001E-3</v>
      </c>
      <c r="O12" s="12">
        <v>4.1000000000000002E-2</v>
      </c>
      <c r="P12" s="12">
        <v>-2.1000000000000001E-2</v>
      </c>
      <c r="Q12" s="12">
        <v>0</v>
      </c>
    </row>
    <row r="13" spans="1:17" ht="13.35" customHeight="1" x14ac:dyDescent="0.25">
      <c r="A13" s="5" t="s">
        <v>67</v>
      </c>
      <c r="B13" s="11">
        <f>SUM(B$5,B$10:B$12)</f>
        <v>0.61499999999999999</v>
      </c>
      <c r="C13" s="11">
        <f t="shared" ref="C13:O13" si="2">SUM(C$5,C$10:C$12)</f>
        <v>1.8839999999999999</v>
      </c>
      <c r="D13" s="11">
        <f t="shared" si="2"/>
        <v>3.9559999999999995</v>
      </c>
      <c r="E13" s="11">
        <f t="shared" si="2"/>
        <v>6.5549999999999997</v>
      </c>
      <c r="F13" s="11">
        <f t="shared" si="2"/>
        <v>9.8549999999999986</v>
      </c>
      <c r="G13" s="11">
        <f t="shared" si="2"/>
        <v>12.972999999999999</v>
      </c>
      <c r="H13" s="11">
        <f t="shared" si="2"/>
        <v>14.211999999999998</v>
      </c>
      <c r="I13" s="11">
        <f t="shared" si="2"/>
        <v>13.687999999999997</v>
      </c>
      <c r="J13" s="11">
        <f t="shared" si="2"/>
        <v>15.655999999999997</v>
      </c>
      <c r="K13" s="11">
        <f t="shared" si="2"/>
        <v>18.651999999999997</v>
      </c>
      <c r="L13" s="11">
        <f t="shared" si="2"/>
        <v>18.702999999999996</v>
      </c>
      <c r="M13" s="11">
        <f t="shared" si="2"/>
        <v>22.548999999999992</v>
      </c>
      <c r="N13" s="11">
        <f t="shared" si="2"/>
        <v>25.80899999999999</v>
      </c>
      <c r="O13" s="11">
        <f t="shared" si="2"/>
        <v>29.521999999999991</v>
      </c>
      <c r="P13" s="11">
        <f>SUM(P$5,P$10:P$12)</f>
        <v>29.52699999999999</v>
      </c>
      <c r="Q13" s="11">
        <f>SUM(Q$5,Q$10:Q$12)</f>
        <v>34.505999999999986</v>
      </c>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42"/>
  <sheetViews>
    <sheetView tabSelected="1" zoomScaleNormal="100" workbookViewId="0"/>
  </sheetViews>
  <sheetFormatPr defaultRowHeight="12.75" x14ac:dyDescent="0.2"/>
  <cols>
    <col min="1" max="1" width="70.6640625" style="16" customWidth="1"/>
    <col min="2" max="2" width="10.6640625" style="16" customWidth="1"/>
    <col min="3" max="3" width="97.5" style="16" customWidth="1"/>
    <col min="4" max="4" width="8.6640625" style="16" customWidth="1"/>
    <col min="5" max="104" width="10.6640625" style="16" customWidth="1"/>
    <col min="105" max="16384" width="9.33203125" style="16"/>
  </cols>
  <sheetData>
    <row r="1" spans="1:6" ht="18" x14ac:dyDescent="0.25">
      <c r="A1" s="80" t="s">
        <v>239</v>
      </c>
    </row>
    <row r="2" spans="1:6" ht="13.35" customHeight="1" x14ac:dyDescent="0.2">
      <c r="A2" s="16" t="s">
        <v>157</v>
      </c>
      <c r="E2" s="54"/>
    </row>
    <row r="3" spans="1:6" ht="13.35" customHeight="1" x14ac:dyDescent="0.2">
      <c r="A3" s="14" t="s">
        <v>27</v>
      </c>
      <c r="E3" s="26"/>
    </row>
    <row r="4" spans="1:6" ht="13.35" customHeight="1" x14ac:dyDescent="0.2">
      <c r="A4" s="16" t="s">
        <v>240</v>
      </c>
      <c r="E4" s="26"/>
    </row>
    <row r="5" spans="1:6" ht="13.35" customHeight="1" x14ac:dyDescent="0.2">
      <c r="A5" s="14" t="s">
        <v>158</v>
      </c>
      <c r="E5" s="26"/>
    </row>
    <row r="6" spans="1:6" ht="13.35" customHeight="1" x14ac:dyDescent="0.2">
      <c r="A6" s="16" t="s">
        <v>241</v>
      </c>
    </row>
    <row r="7" spans="1:6" ht="13.35" customHeight="1" x14ac:dyDescent="0.2"/>
    <row r="8" spans="1:6" ht="13.35" customHeight="1" x14ac:dyDescent="0.2">
      <c r="A8" s="31" t="s">
        <v>57</v>
      </c>
      <c r="B8" s="24"/>
      <c r="C8" s="25"/>
      <c r="D8" s="38"/>
    </row>
    <row r="9" spans="1:6" ht="13.35" customHeight="1" x14ac:dyDescent="0.2">
      <c r="A9" s="26" t="s">
        <v>214</v>
      </c>
      <c r="B9" s="85">
        <v>2.4E-2</v>
      </c>
      <c r="C9" s="50" t="s">
        <v>215</v>
      </c>
    </row>
    <row r="10" spans="1:6" ht="13.35" customHeight="1" x14ac:dyDescent="0.2">
      <c r="A10" s="26" t="s">
        <v>58</v>
      </c>
      <c r="B10" s="28"/>
      <c r="C10" s="50" t="s">
        <v>56</v>
      </c>
    </row>
    <row r="11" spans="1:6" ht="13.35" customHeight="1" x14ac:dyDescent="0.2">
      <c r="A11" s="26" t="s">
        <v>60</v>
      </c>
      <c r="B11" s="28"/>
      <c r="C11" s="50" t="s">
        <v>59</v>
      </c>
    </row>
    <row r="12" spans="1:6" ht="13.35" customHeight="1" x14ac:dyDescent="0.2">
      <c r="A12" s="26"/>
      <c r="B12" s="29"/>
      <c r="C12" s="27"/>
    </row>
    <row r="13" spans="1:6" ht="13.35" customHeight="1" x14ac:dyDescent="0.2">
      <c r="A13" s="31" t="s">
        <v>21</v>
      </c>
      <c r="B13" s="24"/>
      <c r="C13" s="40" t="s">
        <v>20</v>
      </c>
    </row>
    <row r="14" spans="1:6" ht="13.35" customHeight="1" x14ac:dyDescent="0.2">
      <c r="A14" s="26" t="s">
        <v>205</v>
      </c>
      <c r="B14" s="86">
        <v>0.24</v>
      </c>
      <c r="C14" s="50" t="s">
        <v>61</v>
      </c>
    </row>
    <row r="15" spans="1:6" ht="13.35" customHeight="1" x14ac:dyDescent="0.2">
      <c r="A15" s="26"/>
      <c r="B15" s="29"/>
      <c r="C15" s="30"/>
      <c r="D15" s="27"/>
    </row>
    <row r="16" spans="1:6" ht="13.35" customHeight="1" x14ac:dyDescent="0.2">
      <c r="A16" s="31" t="s">
        <v>14</v>
      </c>
      <c r="B16" s="34"/>
      <c r="C16" s="40" t="s">
        <v>16</v>
      </c>
      <c r="D16" s="40"/>
      <c r="E16" s="33"/>
      <c r="F16" s="33"/>
    </row>
    <row r="17" spans="1:103" ht="13.35" customHeight="1" x14ac:dyDescent="0.2">
      <c r="A17" s="26" t="s">
        <v>8</v>
      </c>
      <c r="B17" s="87">
        <v>40</v>
      </c>
      <c r="C17" s="50" t="s">
        <v>15</v>
      </c>
      <c r="D17" s="27"/>
    </row>
    <row r="18" spans="1:103" ht="13.35" customHeight="1" x14ac:dyDescent="0.2">
      <c r="A18" s="26"/>
      <c r="B18" s="35"/>
      <c r="C18" s="27"/>
      <c r="D18" s="27"/>
    </row>
    <row r="19" spans="1:103" ht="13.35" customHeight="1" x14ac:dyDescent="0.2">
      <c r="A19" s="26" t="s">
        <v>206</v>
      </c>
      <c r="B19" s="87">
        <v>2021</v>
      </c>
      <c r="C19" s="50" t="s">
        <v>207</v>
      </c>
      <c r="D19" s="27"/>
    </row>
    <row r="20" spans="1:103" ht="13.35" customHeight="1" x14ac:dyDescent="0.2">
      <c r="A20" s="36"/>
      <c r="B20" s="37"/>
      <c r="C20" s="38"/>
      <c r="D20" s="38"/>
    </row>
    <row r="21" spans="1:103" ht="13.35" customHeight="1" x14ac:dyDescent="0.2">
      <c r="A21" s="31" t="s">
        <v>49</v>
      </c>
      <c r="B21" s="34"/>
      <c r="C21" s="40" t="s">
        <v>48</v>
      </c>
      <c r="D21" s="25"/>
      <c r="E21" s="33"/>
      <c r="F21" s="33"/>
      <c r="G21" s="33"/>
      <c r="H21" s="33"/>
      <c r="I21" s="33"/>
      <c r="J21" s="33"/>
    </row>
    <row r="22" spans="1:103" ht="13.35" customHeight="1" x14ac:dyDescent="0.2">
      <c r="A22" s="52"/>
      <c r="B22" s="53"/>
      <c r="C22" s="51"/>
      <c r="D22" s="30"/>
      <c r="E22" s="31">
        <v>2018</v>
      </c>
      <c r="F22" s="31">
        <f>E$22+1</f>
        <v>2019</v>
      </c>
      <c r="G22" s="31">
        <f t="shared" ref="G22:BR22" si="0">F$22+1</f>
        <v>2020</v>
      </c>
      <c r="H22" s="31">
        <f t="shared" si="0"/>
        <v>2021</v>
      </c>
      <c r="I22" s="31">
        <f t="shared" si="0"/>
        <v>2022</v>
      </c>
      <c r="J22" s="31">
        <f t="shared" si="0"/>
        <v>2023</v>
      </c>
      <c r="K22" s="31">
        <f t="shared" si="0"/>
        <v>2024</v>
      </c>
      <c r="L22" s="31">
        <f t="shared" si="0"/>
        <v>2025</v>
      </c>
      <c r="M22" s="31">
        <f t="shared" si="0"/>
        <v>2026</v>
      </c>
      <c r="N22" s="31">
        <f t="shared" si="0"/>
        <v>2027</v>
      </c>
      <c r="O22" s="31">
        <f t="shared" si="0"/>
        <v>2028</v>
      </c>
      <c r="P22" s="31">
        <f t="shared" si="0"/>
        <v>2029</v>
      </c>
      <c r="Q22" s="31">
        <f t="shared" si="0"/>
        <v>2030</v>
      </c>
      <c r="R22" s="31">
        <f t="shared" si="0"/>
        <v>2031</v>
      </c>
      <c r="S22" s="31">
        <f t="shared" si="0"/>
        <v>2032</v>
      </c>
      <c r="T22" s="31">
        <f t="shared" si="0"/>
        <v>2033</v>
      </c>
      <c r="U22" s="31">
        <f t="shared" si="0"/>
        <v>2034</v>
      </c>
      <c r="V22" s="31">
        <f t="shared" si="0"/>
        <v>2035</v>
      </c>
      <c r="W22" s="31">
        <f t="shared" si="0"/>
        <v>2036</v>
      </c>
      <c r="X22" s="31">
        <f t="shared" si="0"/>
        <v>2037</v>
      </c>
      <c r="Y22" s="31">
        <f t="shared" si="0"/>
        <v>2038</v>
      </c>
      <c r="Z22" s="31">
        <f t="shared" si="0"/>
        <v>2039</v>
      </c>
      <c r="AA22" s="31">
        <f t="shared" si="0"/>
        <v>2040</v>
      </c>
      <c r="AB22" s="31">
        <f t="shared" si="0"/>
        <v>2041</v>
      </c>
      <c r="AC22" s="31">
        <f t="shared" si="0"/>
        <v>2042</v>
      </c>
      <c r="AD22" s="31">
        <f t="shared" si="0"/>
        <v>2043</v>
      </c>
      <c r="AE22" s="31">
        <f t="shared" si="0"/>
        <v>2044</v>
      </c>
      <c r="AF22" s="31">
        <f t="shared" si="0"/>
        <v>2045</v>
      </c>
      <c r="AG22" s="31">
        <f t="shared" si="0"/>
        <v>2046</v>
      </c>
      <c r="AH22" s="31">
        <f t="shared" si="0"/>
        <v>2047</v>
      </c>
      <c r="AI22" s="31">
        <f t="shared" si="0"/>
        <v>2048</v>
      </c>
      <c r="AJ22" s="31">
        <f t="shared" si="0"/>
        <v>2049</v>
      </c>
      <c r="AK22" s="31">
        <f t="shared" si="0"/>
        <v>2050</v>
      </c>
      <c r="AL22" s="31">
        <f t="shared" si="0"/>
        <v>2051</v>
      </c>
      <c r="AM22" s="31">
        <f t="shared" si="0"/>
        <v>2052</v>
      </c>
      <c r="AN22" s="31">
        <f t="shared" si="0"/>
        <v>2053</v>
      </c>
      <c r="AO22" s="31">
        <f t="shared" si="0"/>
        <v>2054</v>
      </c>
      <c r="AP22" s="31">
        <f t="shared" si="0"/>
        <v>2055</v>
      </c>
      <c r="AQ22" s="31">
        <f t="shared" si="0"/>
        <v>2056</v>
      </c>
      <c r="AR22" s="31">
        <f t="shared" si="0"/>
        <v>2057</v>
      </c>
      <c r="AS22" s="31">
        <f t="shared" si="0"/>
        <v>2058</v>
      </c>
      <c r="AT22" s="31">
        <f t="shared" si="0"/>
        <v>2059</v>
      </c>
      <c r="AU22" s="31">
        <f t="shared" si="0"/>
        <v>2060</v>
      </c>
      <c r="AV22" s="31">
        <f t="shared" si="0"/>
        <v>2061</v>
      </c>
      <c r="AW22" s="31">
        <f t="shared" si="0"/>
        <v>2062</v>
      </c>
      <c r="AX22" s="31">
        <f t="shared" si="0"/>
        <v>2063</v>
      </c>
      <c r="AY22" s="31">
        <f t="shared" si="0"/>
        <v>2064</v>
      </c>
      <c r="AZ22" s="31">
        <f t="shared" si="0"/>
        <v>2065</v>
      </c>
      <c r="BA22" s="31">
        <f t="shared" si="0"/>
        <v>2066</v>
      </c>
      <c r="BB22" s="31">
        <f t="shared" si="0"/>
        <v>2067</v>
      </c>
      <c r="BC22" s="31">
        <f t="shared" si="0"/>
        <v>2068</v>
      </c>
      <c r="BD22" s="31">
        <f t="shared" si="0"/>
        <v>2069</v>
      </c>
      <c r="BE22" s="31">
        <f t="shared" si="0"/>
        <v>2070</v>
      </c>
      <c r="BF22" s="31">
        <f t="shared" si="0"/>
        <v>2071</v>
      </c>
      <c r="BG22" s="31">
        <f t="shared" si="0"/>
        <v>2072</v>
      </c>
      <c r="BH22" s="31">
        <f t="shared" si="0"/>
        <v>2073</v>
      </c>
      <c r="BI22" s="31">
        <f t="shared" si="0"/>
        <v>2074</v>
      </c>
      <c r="BJ22" s="31">
        <f t="shared" si="0"/>
        <v>2075</v>
      </c>
      <c r="BK22" s="31">
        <f t="shared" si="0"/>
        <v>2076</v>
      </c>
      <c r="BL22" s="31">
        <f t="shared" si="0"/>
        <v>2077</v>
      </c>
      <c r="BM22" s="31">
        <f t="shared" si="0"/>
        <v>2078</v>
      </c>
      <c r="BN22" s="31">
        <f t="shared" si="0"/>
        <v>2079</v>
      </c>
      <c r="BO22" s="31">
        <f t="shared" si="0"/>
        <v>2080</v>
      </c>
      <c r="BP22" s="31">
        <f t="shared" si="0"/>
        <v>2081</v>
      </c>
      <c r="BQ22" s="31">
        <f t="shared" si="0"/>
        <v>2082</v>
      </c>
      <c r="BR22" s="31">
        <f t="shared" si="0"/>
        <v>2083</v>
      </c>
      <c r="BS22" s="31">
        <f t="shared" ref="BS22:CV22" si="1">BR$22+1</f>
        <v>2084</v>
      </c>
      <c r="BT22" s="31">
        <f t="shared" si="1"/>
        <v>2085</v>
      </c>
      <c r="BU22" s="31">
        <f t="shared" si="1"/>
        <v>2086</v>
      </c>
      <c r="BV22" s="31">
        <f t="shared" si="1"/>
        <v>2087</v>
      </c>
      <c r="BW22" s="31">
        <f t="shared" si="1"/>
        <v>2088</v>
      </c>
      <c r="BX22" s="31">
        <f t="shared" si="1"/>
        <v>2089</v>
      </c>
      <c r="BY22" s="31">
        <f t="shared" si="1"/>
        <v>2090</v>
      </c>
      <c r="BZ22" s="31">
        <f t="shared" si="1"/>
        <v>2091</v>
      </c>
      <c r="CA22" s="31">
        <f t="shared" si="1"/>
        <v>2092</v>
      </c>
      <c r="CB22" s="31">
        <f t="shared" si="1"/>
        <v>2093</v>
      </c>
      <c r="CC22" s="31">
        <f t="shared" si="1"/>
        <v>2094</v>
      </c>
      <c r="CD22" s="31">
        <f t="shared" si="1"/>
        <v>2095</v>
      </c>
      <c r="CE22" s="31">
        <f t="shared" si="1"/>
        <v>2096</v>
      </c>
      <c r="CF22" s="31">
        <f t="shared" si="1"/>
        <v>2097</v>
      </c>
      <c r="CG22" s="31">
        <f t="shared" si="1"/>
        <v>2098</v>
      </c>
      <c r="CH22" s="31">
        <f t="shared" si="1"/>
        <v>2099</v>
      </c>
      <c r="CI22" s="31">
        <f t="shared" si="1"/>
        <v>2100</v>
      </c>
      <c r="CJ22" s="31">
        <f t="shared" si="1"/>
        <v>2101</v>
      </c>
      <c r="CK22" s="31">
        <f t="shared" si="1"/>
        <v>2102</v>
      </c>
      <c r="CL22" s="31">
        <f t="shared" si="1"/>
        <v>2103</v>
      </c>
      <c r="CM22" s="31">
        <f t="shared" si="1"/>
        <v>2104</v>
      </c>
      <c r="CN22" s="31">
        <f t="shared" si="1"/>
        <v>2105</v>
      </c>
      <c r="CO22" s="31">
        <f t="shared" si="1"/>
        <v>2106</v>
      </c>
      <c r="CP22" s="31">
        <f t="shared" si="1"/>
        <v>2107</v>
      </c>
      <c r="CQ22" s="31">
        <f t="shared" si="1"/>
        <v>2108</v>
      </c>
      <c r="CR22" s="31">
        <f t="shared" si="1"/>
        <v>2109</v>
      </c>
      <c r="CS22" s="31">
        <f t="shared" si="1"/>
        <v>2110</v>
      </c>
      <c r="CT22" s="31">
        <f t="shared" si="1"/>
        <v>2111</v>
      </c>
      <c r="CU22" s="31">
        <f t="shared" si="1"/>
        <v>2112</v>
      </c>
      <c r="CV22" s="31">
        <f t="shared" si="1"/>
        <v>2113</v>
      </c>
      <c r="CW22" s="31">
        <f>CV$22+1</f>
        <v>2114</v>
      </c>
      <c r="CX22" s="31">
        <f>CW$22+1</f>
        <v>2115</v>
      </c>
      <c r="CY22" s="31">
        <f>CX$22+1</f>
        <v>2116</v>
      </c>
    </row>
    <row r="23" spans="1:103" ht="13.35" customHeight="1" x14ac:dyDescent="0.2">
      <c r="A23" s="36" t="s">
        <v>32</v>
      </c>
      <c r="B23" s="39"/>
      <c r="C23" s="27" t="s">
        <v>31</v>
      </c>
      <c r="D23" s="27"/>
      <c r="E23" s="49">
        <v>0.5</v>
      </c>
      <c r="F23" s="49">
        <v>1</v>
      </c>
      <c r="G23" s="49">
        <v>1.5</v>
      </c>
      <c r="H23" s="49">
        <v>2.2000000000000002</v>
      </c>
      <c r="I23" s="49">
        <v>2.5</v>
      </c>
      <c r="J23" s="43"/>
      <c r="K23" s="43"/>
      <c r="L23" s="43"/>
      <c r="M23" s="43"/>
      <c r="N23" s="43"/>
      <c r="O23" s="43"/>
      <c r="P23" s="43"/>
      <c r="Q23" s="43"/>
      <c r="R23" s="43"/>
      <c r="S23" s="43"/>
    </row>
    <row r="24" spans="1:103" ht="13.35" customHeight="1" x14ac:dyDescent="0.2">
      <c r="A24" s="36"/>
      <c r="B24" s="39"/>
      <c r="C24" s="27"/>
      <c r="D24" s="27"/>
      <c r="E24" s="42"/>
      <c r="F24" s="42"/>
      <c r="G24" s="42"/>
      <c r="H24" s="42"/>
      <c r="I24" s="42"/>
      <c r="J24" s="42"/>
      <c r="K24" s="43"/>
      <c r="L24" s="43"/>
      <c r="M24" s="43"/>
    </row>
    <row r="25" spans="1:103" ht="13.35" customHeight="1" x14ac:dyDescent="0.2">
      <c r="A25" s="36" t="s">
        <v>42</v>
      </c>
      <c r="B25" s="39"/>
      <c r="C25" s="27" t="s">
        <v>43</v>
      </c>
      <c r="D25" s="27"/>
      <c r="E25" s="49">
        <v>3.7919999999999998</v>
      </c>
      <c r="F25" s="49">
        <v>3.3719999999999999</v>
      </c>
      <c r="G25" s="49">
        <v>3.7170000000000001</v>
      </c>
      <c r="H25" s="49">
        <v>4.0350000000000001</v>
      </c>
      <c r="I25" s="49">
        <v>4.5359999999999996</v>
      </c>
      <c r="J25" s="45"/>
      <c r="K25" s="45"/>
      <c r="L25" s="45"/>
      <c r="M25" s="45"/>
      <c r="N25" s="45"/>
      <c r="O25" s="45"/>
      <c r="P25" s="45"/>
    </row>
    <row r="26" spans="1:103" ht="13.35" customHeight="1" x14ac:dyDescent="0.2">
      <c r="A26" s="36"/>
      <c r="B26" s="39"/>
      <c r="C26" s="94"/>
      <c r="D26" s="27"/>
      <c r="E26" s="44"/>
      <c r="F26" s="44"/>
      <c r="G26" s="44"/>
      <c r="H26" s="44"/>
      <c r="I26" s="44"/>
      <c r="J26" s="45"/>
      <c r="K26" s="45"/>
      <c r="L26" s="45"/>
      <c r="M26" s="45"/>
      <c r="N26" s="45"/>
      <c r="O26" s="45"/>
      <c r="P26" s="45"/>
    </row>
    <row r="27" spans="1:103" ht="13.35" customHeight="1" x14ac:dyDescent="0.2">
      <c r="A27" s="36" t="s">
        <v>29</v>
      </c>
      <c r="B27" s="39"/>
      <c r="C27" s="27" t="s">
        <v>44</v>
      </c>
      <c r="D27" s="27"/>
      <c r="E27" s="49">
        <v>0.70699999999999996</v>
      </c>
      <c r="F27" s="49">
        <v>0.80700000000000005</v>
      </c>
      <c r="G27" s="49">
        <v>0.89</v>
      </c>
      <c r="H27" s="49">
        <v>0.96799999999999997</v>
      </c>
      <c r="I27" s="49">
        <v>1.089</v>
      </c>
      <c r="J27" s="45"/>
      <c r="K27" s="45"/>
      <c r="L27" s="45"/>
      <c r="M27" s="45"/>
      <c r="N27" s="45"/>
      <c r="O27" s="45"/>
      <c r="P27" s="45"/>
    </row>
    <row r="28" spans="1:103" ht="13.35" customHeight="1" x14ac:dyDescent="0.2">
      <c r="A28" s="36"/>
      <c r="B28" s="39"/>
      <c r="C28" s="27"/>
      <c r="D28" s="27"/>
      <c r="E28" s="44"/>
      <c r="F28" s="44"/>
      <c r="G28" s="44"/>
      <c r="H28" s="44"/>
      <c r="I28" s="44"/>
      <c r="J28" s="45"/>
      <c r="K28" s="45"/>
      <c r="L28" s="45"/>
      <c r="M28" s="45"/>
      <c r="N28" s="45"/>
      <c r="O28" s="45"/>
      <c r="P28" s="45"/>
    </row>
    <row r="29" spans="1:103" ht="13.35" customHeight="1" x14ac:dyDescent="0.2">
      <c r="A29" s="36" t="s">
        <v>54</v>
      </c>
      <c r="B29" s="39"/>
      <c r="C29" s="27" t="s">
        <v>55</v>
      </c>
      <c r="D29" s="27"/>
      <c r="E29" s="49">
        <v>0.05</v>
      </c>
      <c r="F29" s="49">
        <v>2.4E-2</v>
      </c>
      <c r="G29" s="49">
        <v>2.9000000000000001E-2</v>
      </c>
      <c r="H29" s="49">
        <v>3.4000000000000002E-2</v>
      </c>
      <c r="I29" s="49">
        <v>3.9E-2</v>
      </c>
      <c r="J29" s="45"/>
      <c r="K29" s="45"/>
      <c r="L29" s="45"/>
      <c r="M29" s="45"/>
      <c r="N29" s="45"/>
      <c r="O29" s="45"/>
      <c r="P29" s="45"/>
    </row>
    <row r="30" spans="1:103" ht="13.35" customHeight="1" x14ac:dyDescent="0.2">
      <c r="A30" s="36"/>
      <c r="B30" s="39"/>
      <c r="C30" s="27"/>
      <c r="D30" s="27"/>
      <c r="E30" s="46"/>
      <c r="F30" s="46"/>
      <c r="G30" s="46"/>
      <c r="H30" s="36"/>
      <c r="I30" s="36"/>
      <c r="J30" s="36"/>
      <c r="K30" s="36"/>
      <c r="L30" s="36"/>
      <c r="M30" s="36"/>
    </row>
    <row r="31" spans="1:103" ht="13.35" customHeight="1" x14ac:dyDescent="0.2">
      <c r="A31" s="31" t="s">
        <v>7</v>
      </c>
      <c r="B31" s="34"/>
      <c r="C31" s="40" t="s">
        <v>208</v>
      </c>
      <c r="D31" s="51"/>
      <c r="E31" s="31">
        <f>E$22</f>
        <v>2018</v>
      </c>
      <c r="F31" s="31">
        <f t="shared" ref="F31:BQ31" si="2">F$22</f>
        <v>2019</v>
      </c>
      <c r="G31" s="31">
        <f t="shared" si="2"/>
        <v>2020</v>
      </c>
      <c r="H31" s="31">
        <f t="shared" si="2"/>
        <v>2021</v>
      </c>
      <c r="I31" s="31">
        <f t="shared" si="2"/>
        <v>2022</v>
      </c>
      <c r="J31" s="31">
        <f t="shared" si="2"/>
        <v>2023</v>
      </c>
      <c r="K31" s="31">
        <f t="shared" si="2"/>
        <v>2024</v>
      </c>
      <c r="L31" s="31">
        <f t="shared" si="2"/>
        <v>2025</v>
      </c>
      <c r="M31" s="31">
        <f t="shared" si="2"/>
        <v>2026</v>
      </c>
      <c r="N31" s="31">
        <f t="shared" si="2"/>
        <v>2027</v>
      </c>
      <c r="O31" s="31">
        <f t="shared" si="2"/>
        <v>2028</v>
      </c>
      <c r="P31" s="31">
        <f t="shared" si="2"/>
        <v>2029</v>
      </c>
      <c r="Q31" s="31">
        <f t="shared" si="2"/>
        <v>2030</v>
      </c>
      <c r="R31" s="31">
        <f t="shared" si="2"/>
        <v>2031</v>
      </c>
      <c r="S31" s="31">
        <f t="shared" si="2"/>
        <v>2032</v>
      </c>
      <c r="T31" s="31">
        <f t="shared" si="2"/>
        <v>2033</v>
      </c>
      <c r="U31" s="31">
        <f t="shared" si="2"/>
        <v>2034</v>
      </c>
      <c r="V31" s="31">
        <f t="shared" si="2"/>
        <v>2035</v>
      </c>
      <c r="W31" s="31">
        <f t="shared" si="2"/>
        <v>2036</v>
      </c>
      <c r="X31" s="31">
        <f t="shared" si="2"/>
        <v>2037</v>
      </c>
      <c r="Y31" s="31">
        <f t="shared" si="2"/>
        <v>2038</v>
      </c>
      <c r="Z31" s="31">
        <f t="shared" si="2"/>
        <v>2039</v>
      </c>
      <c r="AA31" s="31">
        <f t="shared" si="2"/>
        <v>2040</v>
      </c>
      <c r="AB31" s="31">
        <f t="shared" si="2"/>
        <v>2041</v>
      </c>
      <c r="AC31" s="31">
        <f t="shared" si="2"/>
        <v>2042</v>
      </c>
      <c r="AD31" s="31">
        <f t="shared" si="2"/>
        <v>2043</v>
      </c>
      <c r="AE31" s="31">
        <f t="shared" si="2"/>
        <v>2044</v>
      </c>
      <c r="AF31" s="31">
        <f t="shared" si="2"/>
        <v>2045</v>
      </c>
      <c r="AG31" s="31">
        <f t="shared" si="2"/>
        <v>2046</v>
      </c>
      <c r="AH31" s="31">
        <f t="shared" si="2"/>
        <v>2047</v>
      </c>
      <c r="AI31" s="31">
        <f t="shared" si="2"/>
        <v>2048</v>
      </c>
      <c r="AJ31" s="31">
        <f t="shared" si="2"/>
        <v>2049</v>
      </c>
      <c r="AK31" s="31">
        <f t="shared" si="2"/>
        <v>2050</v>
      </c>
      <c r="AL31" s="31">
        <f t="shared" si="2"/>
        <v>2051</v>
      </c>
      <c r="AM31" s="31">
        <f t="shared" si="2"/>
        <v>2052</v>
      </c>
      <c r="AN31" s="31">
        <f t="shared" si="2"/>
        <v>2053</v>
      </c>
      <c r="AO31" s="31">
        <f t="shared" si="2"/>
        <v>2054</v>
      </c>
      <c r="AP31" s="31">
        <f t="shared" si="2"/>
        <v>2055</v>
      </c>
      <c r="AQ31" s="31">
        <f t="shared" si="2"/>
        <v>2056</v>
      </c>
      <c r="AR31" s="31">
        <f t="shared" si="2"/>
        <v>2057</v>
      </c>
      <c r="AS31" s="31">
        <f t="shared" si="2"/>
        <v>2058</v>
      </c>
      <c r="AT31" s="31">
        <f t="shared" si="2"/>
        <v>2059</v>
      </c>
      <c r="AU31" s="31">
        <f t="shared" si="2"/>
        <v>2060</v>
      </c>
      <c r="AV31" s="31">
        <f t="shared" si="2"/>
        <v>2061</v>
      </c>
      <c r="AW31" s="31">
        <f t="shared" si="2"/>
        <v>2062</v>
      </c>
      <c r="AX31" s="31">
        <f t="shared" si="2"/>
        <v>2063</v>
      </c>
      <c r="AY31" s="31">
        <f t="shared" si="2"/>
        <v>2064</v>
      </c>
      <c r="AZ31" s="31">
        <f t="shared" si="2"/>
        <v>2065</v>
      </c>
      <c r="BA31" s="31">
        <f t="shared" si="2"/>
        <v>2066</v>
      </c>
      <c r="BB31" s="31">
        <f t="shared" si="2"/>
        <v>2067</v>
      </c>
      <c r="BC31" s="31">
        <f t="shared" si="2"/>
        <v>2068</v>
      </c>
      <c r="BD31" s="31">
        <f t="shared" si="2"/>
        <v>2069</v>
      </c>
      <c r="BE31" s="31">
        <f t="shared" si="2"/>
        <v>2070</v>
      </c>
      <c r="BF31" s="31">
        <f t="shared" si="2"/>
        <v>2071</v>
      </c>
      <c r="BG31" s="31">
        <f t="shared" si="2"/>
        <v>2072</v>
      </c>
      <c r="BH31" s="31">
        <f t="shared" si="2"/>
        <v>2073</v>
      </c>
      <c r="BI31" s="31">
        <f t="shared" si="2"/>
        <v>2074</v>
      </c>
      <c r="BJ31" s="31">
        <f t="shared" si="2"/>
        <v>2075</v>
      </c>
      <c r="BK31" s="31">
        <f t="shared" si="2"/>
        <v>2076</v>
      </c>
      <c r="BL31" s="31">
        <f t="shared" si="2"/>
        <v>2077</v>
      </c>
      <c r="BM31" s="31">
        <f t="shared" si="2"/>
        <v>2078</v>
      </c>
      <c r="BN31" s="31">
        <f t="shared" si="2"/>
        <v>2079</v>
      </c>
      <c r="BO31" s="31">
        <f t="shared" si="2"/>
        <v>2080</v>
      </c>
      <c r="BP31" s="31">
        <f t="shared" si="2"/>
        <v>2081</v>
      </c>
      <c r="BQ31" s="31">
        <f t="shared" si="2"/>
        <v>2082</v>
      </c>
      <c r="BR31" s="31">
        <f t="shared" ref="BR31:CY31" si="3">BR$22</f>
        <v>2083</v>
      </c>
      <c r="BS31" s="31">
        <f t="shared" si="3"/>
        <v>2084</v>
      </c>
      <c r="BT31" s="31">
        <f t="shared" si="3"/>
        <v>2085</v>
      </c>
      <c r="BU31" s="31">
        <f t="shared" si="3"/>
        <v>2086</v>
      </c>
      <c r="BV31" s="31">
        <f t="shared" si="3"/>
        <v>2087</v>
      </c>
      <c r="BW31" s="31">
        <f t="shared" si="3"/>
        <v>2088</v>
      </c>
      <c r="BX31" s="31">
        <f t="shared" si="3"/>
        <v>2089</v>
      </c>
      <c r="BY31" s="31">
        <f t="shared" si="3"/>
        <v>2090</v>
      </c>
      <c r="BZ31" s="31">
        <f t="shared" si="3"/>
        <v>2091</v>
      </c>
      <c r="CA31" s="31">
        <f t="shared" si="3"/>
        <v>2092</v>
      </c>
      <c r="CB31" s="31">
        <f t="shared" si="3"/>
        <v>2093</v>
      </c>
      <c r="CC31" s="31">
        <f t="shared" si="3"/>
        <v>2094</v>
      </c>
      <c r="CD31" s="31">
        <f t="shared" si="3"/>
        <v>2095</v>
      </c>
      <c r="CE31" s="31">
        <f t="shared" si="3"/>
        <v>2096</v>
      </c>
      <c r="CF31" s="31">
        <f t="shared" si="3"/>
        <v>2097</v>
      </c>
      <c r="CG31" s="31">
        <f t="shared" si="3"/>
        <v>2098</v>
      </c>
      <c r="CH31" s="31">
        <f t="shared" si="3"/>
        <v>2099</v>
      </c>
      <c r="CI31" s="31">
        <f t="shared" si="3"/>
        <v>2100</v>
      </c>
      <c r="CJ31" s="31">
        <f t="shared" si="3"/>
        <v>2101</v>
      </c>
      <c r="CK31" s="31">
        <f t="shared" si="3"/>
        <v>2102</v>
      </c>
      <c r="CL31" s="31">
        <f t="shared" si="3"/>
        <v>2103</v>
      </c>
      <c r="CM31" s="31">
        <f t="shared" si="3"/>
        <v>2104</v>
      </c>
      <c r="CN31" s="31">
        <f t="shared" si="3"/>
        <v>2105</v>
      </c>
      <c r="CO31" s="31">
        <f t="shared" si="3"/>
        <v>2106</v>
      </c>
      <c r="CP31" s="31">
        <f t="shared" si="3"/>
        <v>2107</v>
      </c>
      <c r="CQ31" s="31">
        <f t="shared" si="3"/>
        <v>2108</v>
      </c>
      <c r="CR31" s="31">
        <f t="shared" si="3"/>
        <v>2109</v>
      </c>
      <c r="CS31" s="31">
        <f t="shared" si="3"/>
        <v>2110</v>
      </c>
      <c r="CT31" s="31">
        <f t="shared" si="3"/>
        <v>2111</v>
      </c>
      <c r="CU31" s="31">
        <f t="shared" si="3"/>
        <v>2112</v>
      </c>
      <c r="CV31" s="31">
        <f t="shared" si="3"/>
        <v>2113</v>
      </c>
      <c r="CW31" s="31">
        <f t="shared" si="3"/>
        <v>2114</v>
      </c>
      <c r="CX31" s="31">
        <f t="shared" si="3"/>
        <v>2115</v>
      </c>
      <c r="CY31" s="31">
        <f t="shared" si="3"/>
        <v>2116</v>
      </c>
    </row>
    <row r="32" spans="1:103" ht="13.35" customHeight="1" x14ac:dyDescent="0.2">
      <c r="A32" s="36" t="s">
        <v>7</v>
      </c>
      <c r="B32" s="39"/>
      <c r="C32" s="27" t="s">
        <v>33</v>
      </c>
      <c r="D32" s="27"/>
      <c r="E32" s="49">
        <v>0</v>
      </c>
      <c r="F32" s="49">
        <v>0</v>
      </c>
      <c r="G32" s="49">
        <v>0</v>
      </c>
      <c r="H32" s="49">
        <v>0</v>
      </c>
      <c r="I32" s="49">
        <v>0</v>
      </c>
      <c r="J32" s="49">
        <v>0</v>
      </c>
      <c r="K32" s="49">
        <v>0</v>
      </c>
      <c r="L32" s="49">
        <v>0</v>
      </c>
      <c r="M32" s="49">
        <v>0</v>
      </c>
      <c r="N32" s="49">
        <v>0</v>
      </c>
    </row>
    <row r="33" spans="1:103" ht="13.35" customHeight="1" x14ac:dyDescent="0.2">
      <c r="E33" s="43"/>
      <c r="F33" s="43"/>
      <c r="G33" s="43"/>
      <c r="H33" s="43"/>
      <c r="I33" s="43"/>
      <c r="J33" s="43"/>
      <c r="K33" s="43"/>
      <c r="L33" s="43"/>
      <c r="M33" s="43"/>
    </row>
    <row r="34" spans="1:103" ht="13.35" customHeight="1" x14ac:dyDescent="0.2">
      <c r="A34" s="31" t="s">
        <v>35</v>
      </c>
      <c r="B34" s="33"/>
      <c r="C34" s="41" t="s">
        <v>34</v>
      </c>
      <c r="D34" s="51"/>
      <c r="E34" s="31">
        <f t="shared" ref="E34:BP34" si="4">E$22</f>
        <v>2018</v>
      </c>
      <c r="F34" s="31">
        <f t="shared" si="4"/>
        <v>2019</v>
      </c>
      <c r="G34" s="31">
        <f t="shared" si="4"/>
        <v>2020</v>
      </c>
      <c r="H34" s="31">
        <f t="shared" si="4"/>
        <v>2021</v>
      </c>
      <c r="I34" s="31">
        <f t="shared" si="4"/>
        <v>2022</v>
      </c>
      <c r="J34" s="31">
        <f t="shared" si="4"/>
        <v>2023</v>
      </c>
      <c r="K34" s="31">
        <f t="shared" si="4"/>
        <v>2024</v>
      </c>
      <c r="L34" s="31">
        <f t="shared" si="4"/>
        <v>2025</v>
      </c>
      <c r="M34" s="31">
        <f t="shared" si="4"/>
        <v>2026</v>
      </c>
      <c r="N34" s="31">
        <f t="shared" si="4"/>
        <v>2027</v>
      </c>
      <c r="O34" s="31">
        <f t="shared" si="4"/>
        <v>2028</v>
      </c>
      <c r="P34" s="31">
        <f t="shared" si="4"/>
        <v>2029</v>
      </c>
      <c r="Q34" s="31">
        <f t="shared" si="4"/>
        <v>2030</v>
      </c>
      <c r="R34" s="31">
        <f t="shared" si="4"/>
        <v>2031</v>
      </c>
      <c r="S34" s="31">
        <f t="shared" si="4"/>
        <v>2032</v>
      </c>
      <c r="T34" s="31">
        <f t="shared" si="4"/>
        <v>2033</v>
      </c>
      <c r="U34" s="31">
        <f t="shared" si="4"/>
        <v>2034</v>
      </c>
      <c r="V34" s="31">
        <f t="shared" si="4"/>
        <v>2035</v>
      </c>
      <c r="W34" s="31">
        <f t="shared" si="4"/>
        <v>2036</v>
      </c>
      <c r="X34" s="31">
        <f t="shared" si="4"/>
        <v>2037</v>
      </c>
      <c r="Y34" s="31">
        <f t="shared" si="4"/>
        <v>2038</v>
      </c>
      <c r="Z34" s="31">
        <f t="shared" si="4"/>
        <v>2039</v>
      </c>
      <c r="AA34" s="31">
        <f t="shared" si="4"/>
        <v>2040</v>
      </c>
      <c r="AB34" s="31">
        <f t="shared" si="4"/>
        <v>2041</v>
      </c>
      <c r="AC34" s="31">
        <f t="shared" si="4"/>
        <v>2042</v>
      </c>
      <c r="AD34" s="31">
        <f t="shared" si="4"/>
        <v>2043</v>
      </c>
      <c r="AE34" s="31">
        <f t="shared" si="4"/>
        <v>2044</v>
      </c>
      <c r="AF34" s="31">
        <f t="shared" si="4"/>
        <v>2045</v>
      </c>
      <c r="AG34" s="31">
        <f t="shared" si="4"/>
        <v>2046</v>
      </c>
      <c r="AH34" s="31">
        <f t="shared" si="4"/>
        <v>2047</v>
      </c>
      <c r="AI34" s="31">
        <f t="shared" si="4"/>
        <v>2048</v>
      </c>
      <c r="AJ34" s="31">
        <f t="shared" si="4"/>
        <v>2049</v>
      </c>
      <c r="AK34" s="31">
        <f t="shared" si="4"/>
        <v>2050</v>
      </c>
      <c r="AL34" s="31">
        <f t="shared" si="4"/>
        <v>2051</v>
      </c>
      <c r="AM34" s="31">
        <f t="shared" si="4"/>
        <v>2052</v>
      </c>
      <c r="AN34" s="31">
        <f t="shared" si="4"/>
        <v>2053</v>
      </c>
      <c r="AO34" s="31">
        <f t="shared" si="4"/>
        <v>2054</v>
      </c>
      <c r="AP34" s="31">
        <f t="shared" si="4"/>
        <v>2055</v>
      </c>
      <c r="AQ34" s="31">
        <f t="shared" si="4"/>
        <v>2056</v>
      </c>
      <c r="AR34" s="31">
        <f t="shared" si="4"/>
        <v>2057</v>
      </c>
      <c r="AS34" s="31">
        <f t="shared" si="4"/>
        <v>2058</v>
      </c>
      <c r="AT34" s="31">
        <f t="shared" si="4"/>
        <v>2059</v>
      </c>
      <c r="AU34" s="31">
        <f t="shared" si="4"/>
        <v>2060</v>
      </c>
      <c r="AV34" s="31">
        <f t="shared" si="4"/>
        <v>2061</v>
      </c>
      <c r="AW34" s="31">
        <f t="shared" si="4"/>
        <v>2062</v>
      </c>
      <c r="AX34" s="31">
        <f t="shared" si="4"/>
        <v>2063</v>
      </c>
      <c r="AY34" s="31">
        <f t="shared" si="4"/>
        <v>2064</v>
      </c>
      <c r="AZ34" s="31">
        <f t="shared" si="4"/>
        <v>2065</v>
      </c>
      <c r="BA34" s="31">
        <f t="shared" si="4"/>
        <v>2066</v>
      </c>
      <c r="BB34" s="31">
        <f t="shared" si="4"/>
        <v>2067</v>
      </c>
      <c r="BC34" s="31">
        <f t="shared" si="4"/>
        <v>2068</v>
      </c>
      <c r="BD34" s="31">
        <f t="shared" si="4"/>
        <v>2069</v>
      </c>
      <c r="BE34" s="31">
        <f t="shared" si="4"/>
        <v>2070</v>
      </c>
      <c r="BF34" s="31">
        <f t="shared" si="4"/>
        <v>2071</v>
      </c>
      <c r="BG34" s="31">
        <f t="shared" si="4"/>
        <v>2072</v>
      </c>
      <c r="BH34" s="31">
        <f t="shared" si="4"/>
        <v>2073</v>
      </c>
      <c r="BI34" s="31">
        <f t="shared" si="4"/>
        <v>2074</v>
      </c>
      <c r="BJ34" s="31">
        <f t="shared" si="4"/>
        <v>2075</v>
      </c>
      <c r="BK34" s="31">
        <f t="shared" si="4"/>
        <v>2076</v>
      </c>
      <c r="BL34" s="31">
        <f t="shared" si="4"/>
        <v>2077</v>
      </c>
      <c r="BM34" s="31">
        <f t="shared" si="4"/>
        <v>2078</v>
      </c>
      <c r="BN34" s="31">
        <f t="shared" si="4"/>
        <v>2079</v>
      </c>
      <c r="BO34" s="31">
        <f t="shared" si="4"/>
        <v>2080</v>
      </c>
      <c r="BP34" s="31">
        <f t="shared" si="4"/>
        <v>2081</v>
      </c>
      <c r="BQ34" s="31">
        <f t="shared" ref="BQ34:CY34" si="5">BQ$22</f>
        <v>2082</v>
      </c>
      <c r="BR34" s="31">
        <f t="shared" si="5"/>
        <v>2083</v>
      </c>
      <c r="BS34" s="31">
        <f t="shared" si="5"/>
        <v>2084</v>
      </c>
      <c r="BT34" s="31">
        <f t="shared" si="5"/>
        <v>2085</v>
      </c>
      <c r="BU34" s="31">
        <f t="shared" si="5"/>
        <v>2086</v>
      </c>
      <c r="BV34" s="31">
        <f t="shared" si="5"/>
        <v>2087</v>
      </c>
      <c r="BW34" s="31">
        <f t="shared" si="5"/>
        <v>2088</v>
      </c>
      <c r="BX34" s="31">
        <f t="shared" si="5"/>
        <v>2089</v>
      </c>
      <c r="BY34" s="31">
        <f t="shared" si="5"/>
        <v>2090</v>
      </c>
      <c r="BZ34" s="31">
        <f t="shared" si="5"/>
        <v>2091</v>
      </c>
      <c r="CA34" s="31">
        <f t="shared" si="5"/>
        <v>2092</v>
      </c>
      <c r="CB34" s="31">
        <f t="shared" si="5"/>
        <v>2093</v>
      </c>
      <c r="CC34" s="31">
        <f t="shared" si="5"/>
        <v>2094</v>
      </c>
      <c r="CD34" s="31">
        <f t="shared" si="5"/>
        <v>2095</v>
      </c>
      <c r="CE34" s="31">
        <f t="shared" si="5"/>
        <v>2096</v>
      </c>
      <c r="CF34" s="31">
        <f t="shared" si="5"/>
        <v>2097</v>
      </c>
      <c r="CG34" s="31">
        <f t="shared" si="5"/>
        <v>2098</v>
      </c>
      <c r="CH34" s="31">
        <f t="shared" si="5"/>
        <v>2099</v>
      </c>
      <c r="CI34" s="31">
        <f t="shared" si="5"/>
        <v>2100</v>
      </c>
      <c r="CJ34" s="31">
        <f t="shared" si="5"/>
        <v>2101</v>
      </c>
      <c r="CK34" s="31">
        <f t="shared" si="5"/>
        <v>2102</v>
      </c>
      <c r="CL34" s="31">
        <f t="shared" si="5"/>
        <v>2103</v>
      </c>
      <c r="CM34" s="31">
        <f t="shared" si="5"/>
        <v>2104</v>
      </c>
      <c r="CN34" s="31">
        <f t="shared" si="5"/>
        <v>2105</v>
      </c>
      <c r="CO34" s="31">
        <f t="shared" si="5"/>
        <v>2106</v>
      </c>
      <c r="CP34" s="31">
        <f t="shared" si="5"/>
        <v>2107</v>
      </c>
      <c r="CQ34" s="31">
        <f t="shared" si="5"/>
        <v>2108</v>
      </c>
      <c r="CR34" s="31">
        <f t="shared" si="5"/>
        <v>2109</v>
      </c>
      <c r="CS34" s="31">
        <f t="shared" si="5"/>
        <v>2110</v>
      </c>
      <c r="CT34" s="31">
        <f t="shared" si="5"/>
        <v>2111</v>
      </c>
      <c r="CU34" s="31">
        <f t="shared" si="5"/>
        <v>2112</v>
      </c>
      <c r="CV34" s="31">
        <f t="shared" si="5"/>
        <v>2113</v>
      </c>
      <c r="CW34" s="31">
        <f t="shared" si="5"/>
        <v>2114</v>
      </c>
      <c r="CX34" s="31">
        <f t="shared" si="5"/>
        <v>2115</v>
      </c>
      <c r="CY34" s="31">
        <f t="shared" si="5"/>
        <v>2116</v>
      </c>
    </row>
    <row r="35" spans="1:103" ht="13.35" customHeight="1" x14ac:dyDescent="0.2">
      <c r="A35" s="38" t="s">
        <v>37</v>
      </c>
      <c r="B35" s="38"/>
      <c r="C35" s="27" t="s">
        <v>225</v>
      </c>
      <c r="D35" s="55"/>
      <c r="E35" s="49">
        <v>281.41300000000001</v>
      </c>
      <c r="F35" s="49">
        <v>296.19099999999997</v>
      </c>
      <c r="G35" s="49">
        <v>310.988</v>
      </c>
      <c r="H35" s="49">
        <v>325.863</v>
      </c>
      <c r="I35" s="49">
        <v>339.64299999999997</v>
      </c>
      <c r="J35" s="49">
        <v>354.15134500283676</v>
      </c>
      <c r="K35" s="49">
        <v>369.28058237025976</v>
      </c>
      <c r="L35" s="49">
        <v>385.40060992104429</v>
      </c>
      <c r="M35" s="49">
        <v>402.05668332632177</v>
      </c>
      <c r="N35" s="49">
        <v>419.31458518682859</v>
      </c>
      <c r="O35" s="49">
        <v>437.14762331779571</v>
      </c>
      <c r="P35" s="49">
        <v>455.53591234271858</v>
      </c>
      <c r="Q35" s="49">
        <v>474.56292122217076</v>
      </c>
      <c r="R35" s="49">
        <v>494.19910159112356</v>
      </c>
      <c r="S35" s="49">
        <v>514.51200904436973</v>
      </c>
      <c r="T35" s="49">
        <v>535.57254947537717</v>
      </c>
      <c r="U35" s="49">
        <v>557.43541065919226</v>
      </c>
      <c r="V35" s="49">
        <v>580.18721536994326</v>
      </c>
      <c r="W35" s="49">
        <v>603.83531768213686</v>
      </c>
      <c r="X35" s="49">
        <v>628.48521479514682</v>
      </c>
      <c r="Y35" s="49">
        <v>654.14737688691321</v>
      </c>
      <c r="Z35" s="49">
        <v>680.90384742979245</v>
      </c>
      <c r="AA35" s="49">
        <v>708.84217487083276</v>
      </c>
      <c r="AB35" s="49">
        <v>737.94730028143101</v>
      </c>
      <c r="AC35" s="49">
        <v>768.21181210757084</v>
      </c>
      <c r="AD35" s="49">
        <v>799.66715240254825</v>
      </c>
      <c r="AE35" s="49">
        <v>832.3409553352883</v>
      </c>
      <c r="AF35" s="49">
        <v>866.22112532620497</v>
      </c>
      <c r="AG35" s="49">
        <v>901.29218568975648</v>
      </c>
      <c r="AH35" s="49">
        <v>937.62571334719576</v>
      </c>
      <c r="AI35" s="49">
        <v>975.18074927278292</v>
      </c>
      <c r="AJ35" s="49">
        <v>1013.9263984110333</v>
      </c>
      <c r="AK35" s="49">
        <v>1053.8411819657613</v>
      </c>
      <c r="AL35" s="49">
        <v>1095.0402486157373</v>
      </c>
      <c r="AM35" s="49">
        <v>1137.3492538427804</v>
      </c>
      <c r="AN35" s="49">
        <v>1180.8783478806081</v>
      </c>
      <c r="AO35" s="49">
        <v>1225.5665140899459</v>
      </c>
      <c r="AP35" s="49">
        <v>1271.4324190802893</v>
      </c>
      <c r="AQ35" s="49">
        <v>1318.6063746499301</v>
      </c>
      <c r="AR35" s="49">
        <v>1367.1245066029421</v>
      </c>
      <c r="AS35" s="49">
        <v>1417.0011230132445</v>
      </c>
      <c r="AT35" s="49">
        <v>1468.5912566891368</v>
      </c>
      <c r="AU35" s="49">
        <v>1521.816496838836</v>
      </c>
      <c r="AV35" s="49">
        <v>1576.771252923184</v>
      </c>
      <c r="AW35" s="49">
        <v>1633.6342760882806</v>
      </c>
      <c r="AX35" s="49">
        <v>1692.6078619226753</v>
      </c>
      <c r="AY35" s="49">
        <v>1753.7568486486027</v>
      </c>
      <c r="AZ35" s="49">
        <v>1817.2685147411933</v>
      </c>
      <c r="BA35" s="49">
        <v>1883.1438931276184</v>
      </c>
      <c r="BB35" s="49">
        <v>1951.5778754918178</v>
      </c>
      <c r="BC35" s="49">
        <v>2022.8232385723938</v>
      </c>
      <c r="BD35" s="49">
        <v>2096.6210582957683</v>
      </c>
      <c r="BE35" s="49">
        <v>2173.3636112820682</v>
      </c>
      <c r="BF35" s="49">
        <v>2252.831015407201</v>
      </c>
      <c r="BG35" s="49">
        <v>2335.0616203818909</v>
      </c>
      <c r="BH35" s="49">
        <v>2420.4209006734477</v>
      </c>
      <c r="BI35" s="49">
        <v>2508.6731190537198</v>
      </c>
      <c r="BJ35" s="49">
        <v>2600.2770660501023</v>
      </c>
      <c r="BK35" s="49">
        <v>2695.0695399110509</v>
      </c>
      <c r="BL35" s="49">
        <v>2793.3882590275143</v>
      </c>
      <c r="BM35" s="49">
        <v>2895.2162520322113</v>
      </c>
      <c r="BN35" s="49">
        <v>3000.7290842211428</v>
      </c>
      <c r="BO35" s="49">
        <v>3110.1609255194235</v>
      </c>
      <c r="BP35" s="49">
        <v>3223.2179204556383</v>
      </c>
      <c r="BQ35" s="49">
        <v>3340.1465116147183</v>
      </c>
      <c r="BR35" s="49">
        <v>3460.9951281126118</v>
      </c>
      <c r="BS35" s="49">
        <v>3585.8267835877023</v>
      </c>
      <c r="BT35" s="49">
        <v>3714.6965356314149</v>
      </c>
      <c r="BU35" s="49">
        <v>3848.0131728345345</v>
      </c>
      <c r="BV35" s="49">
        <v>3985.8827525554352</v>
      </c>
      <c r="BW35" s="49">
        <v>4128.2514838479929</v>
      </c>
      <c r="BX35" s="49">
        <v>4275.5865538308763</v>
      </c>
      <c r="BY35" s="49">
        <v>4427.5707272757782</v>
      </c>
      <c r="BZ35" s="49">
        <v>4585.0586029300548</v>
      </c>
      <c r="CA35" s="49">
        <v>4747.9734250233005</v>
      </c>
      <c r="CB35" s="49">
        <v>4917.0762299616017</v>
      </c>
      <c r="CC35" s="49">
        <v>5092.1702741924464</v>
      </c>
      <c r="CD35" s="49">
        <v>5273.5408249427555</v>
      </c>
      <c r="CE35" s="49">
        <v>5461.7131295302561</v>
      </c>
      <c r="CF35" s="49">
        <v>5656.7982572227138</v>
      </c>
      <c r="CG35" s="49">
        <v>5859.1851717227637</v>
      </c>
      <c r="CH35" s="49">
        <v>6069.0611739952292</v>
      </c>
      <c r="CI35" s="49">
        <v>6286.6582604281202</v>
      </c>
      <c r="CJ35" s="49">
        <v>6512.768158182379</v>
      </c>
      <c r="CK35" s="49">
        <v>6746.8732803630855</v>
      </c>
      <c r="CL35" s="49">
        <v>6989.7055561815459</v>
      </c>
      <c r="CM35" s="49">
        <v>7241.7726677349228</v>
      </c>
      <c r="CN35" s="49">
        <v>7502.3199698462968</v>
      </c>
      <c r="CO35" s="49">
        <v>7772.9843963467547</v>
      </c>
      <c r="CP35" s="49">
        <v>8053.4021383444588</v>
      </c>
      <c r="CQ35" s="49">
        <v>8343.7908847561321</v>
      </c>
      <c r="CR35" s="49">
        <v>8644.7860531064234</v>
      </c>
      <c r="CS35" s="49">
        <v>8956.4962197655041</v>
      </c>
      <c r="CT35" s="49">
        <v>9278.6693437313279</v>
      </c>
      <c r="CU35" s="49">
        <v>9612.8909721751952</v>
      </c>
      <c r="CV35" s="49">
        <v>9958.4310400815721</v>
      </c>
      <c r="CW35" s="91">
        <v>10315.737352616183</v>
      </c>
      <c r="CX35" s="91">
        <v>10686.21608933766</v>
      </c>
      <c r="CY35" s="91">
        <v>11069.656682749939</v>
      </c>
    </row>
    <row r="36" spans="1:103" ht="13.35" customHeight="1" x14ac:dyDescent="0.2">
      <c r="A36" s="38"/>
      <c r="B36" s="38"/>
      <c r="C36" s="27"/>
    </row>
    <row r="37" spans="1:103" ht="13.35" customHeight="1" x14ac:dyDescent="0.2">
      <c r="A37" s="38" t="s">
        <v>39</v>
      </c>
      <c r="B37" s="38"/>
      <c r="C37" s="27" t="s">
        <v>226</v>
      </c>
      <c r="D37" s="56"/>
      <c r="E37" s="49">
        <v>11.601000000000001</v>
      </c>
      <c r="F37" s="49">
        <v>12.227</v>
      </c>
      <c r="G37" s="49">
        <v>12.983000000000001</v>
      </c>
      <c r="H37" s="49">
        <v>13.7</v>
      </c>
      <c r="I37" s="49">
        <v>14.523999999999999</v>
      </c>
      <c r="J37" s="49">
        <v>15.313078882568666</v>
      </c>
      <c r="K37" s="49">
        <v>16.393094633253401</v>
      </c>
      <c r="L37" s="49">
        <v>17.542529221918365</v>
      </c>
      <c r="M37" s="49">
        <v>18.786249935310234</v>
      </c>
      <c r="N37" s="49">
        <v>20.105845789128001</v>
      </c>
      <c r="O37" s="49">
        <v>21.482244857544547</v>
      </c>
      <c r="P37" s="49">
        <v>22.8960733091108</v>
      </c>
      <c r="Q37" s="49">
        <v>24.316406819490989</v>
      </c>
      <c r="R37" s="49">
        <v>25.780198786256594</v>
      </c>
      <c r="S37" s="49">
        <v>27.304280873809279</v>
      </c>
      <c r="T37" s="49">
        <v>28.899437593082503</v>
      </c>
      <c r="U37" s="49">
        <v>30.578504673047188</v>
      </c>
      <c r="V37" s="49">
        <v>32.304984771575732</v>
      </c>
      <c r="W37" s="49">
        <v>34.145096485454488</v>
      </c>
      <c r="X37" s="49">
        <v>36.024021869471824</v>
      </c>
      <c r="Y37" s="49">
        <v>37.905224471604448</v>
      </c>
      <c r="Z37" s="49">
        <v>39.791853808353061</v>
      </c>
      <c r="AA37" s="49">
        <v>41.667503364511397</v>
      </c>
      <c r="AB37" s="49">
        <v>43.530465722131545</v>
      </c>
      <c r="AC37" s="49">
        <v>45.451982991038378</v>
      </c>
      <c r="AD37" s="49">
        <v>47.395767347199509</v>
      </c>
      <c r="AE37" s="49">
        <v>49.45022700922523</v>
      </c>
      <c r="AF37" s="49">
        <v>51.583627821730389</v>
      </c>
      <c r="AG37" s="49">
        <v>53.822916290799078</v>
      </c>
      <c r="AH37" s="49">
        <v>56.16635283127173</v>
      </c>
      <c r="AI37" s="49">
        <v>58.654658049968873</v>
      </c>
      <c r="AJ37" s="49">
        <v>61.272076055754326</v>
      </c>
      <c r="AK37" s="49">
        <v>64.039559787636875</v>
      </c>
      <c r="AL37" s="49">
        <v>66.96899243620787</v>
      </c>
      <c r="AM37" s="49">
        <v>70.126120439198758</v>
      </c>
      <c r="AN37" s="49">
        <v>73.566559522358617</v>
      </c>
      <c r="AO37" s="49">
        <v>77.286631604318245</v>
      </c>
      <c r="AP37" s="49">
        <v>81.374358401277888</v>
      </c>
      <c r="AQ37" s="49">
        <v>85.823793830403829</v>
      </c>
      <c r="AR37" s="49">
        <v>90.448293216939575</v>
      </c>
      <c r="AS37" s="49">
        <v>95.288263876415087</v>
      </c>
      <c r="AT37" s="49">
        <v>100.25177894583865</v>
      </c>
      <c r="AU37" s="49">
        <v>105.41329269048796</v>
      </c>
      <c r="AV37" s="49">
        <v>110.74259513396298</v>
      </c>
      <c r="AW37" s="49">
        <v>116.1703536040776</v>
      </c>
      <c r="AX37" s="49">
        <v>121.68755540326063</v>
      </c>
      <c r="AY37" s="49">
        <v>127.26531869409636</v>
      </c>
      <c r="AZ37" s="49">
        <v>133.15498726717121</v>
      </c>
      <c r="BA37" s="49">
        <v>139.13441439731679</v>
      </c>
      <c r="BB37" s="49">
        <v>145.13226549166887</v>
      </c>
      <c r="BC37" s="49">
        <v>151.35137207563631</v>
      </c>
      <c r="BD37" s="49">
        <v>157.8926342168977</v>
      </c>
      <c r="BE37" s="49">
        <v>164.66916230674681</v>
      </c>
      <c r="BF37" s="49">
        <v>171.81508061140516</v>
      </c>
      <c r="BG37" s="49">
        <v>179.49206827717524</v>
      </c>
      <c r="BH37" s="49">
        <v>187.68303111206336</v>
      </c>
      <c r="BI37" s="49">
        <v>196.16473549011459</v>
      </c>
      <c r="BJ37" s="49">
        <v>205.02712396935723</v>
      </c>
      <c r="BK37" s="49">
        <v>214.05340423642181</v>
      </c>
      <c r="BL37" s="49">
        <v>223.23080546143984</v>
      </c>
      <c r="BM37" s="49">
        <v>232.57739874911991</v>
      </c>
      <c r="BN37" s="49">
        <v>241.96320066323199</v>
      </c>
      <c r="BO37" s="49">
        <v>251.54328664933547</v>
      </c>
      <c r="BP37" s="49">
        <v>261.32371601055775</v>
      </c>
      <c r="BQ37" s="49">
        <v>271.43435962802295</v>
      </c>
      <c r="BR37" s="49">
        <v>281.93733826254339</v>
      </c>
      <c r="BS37" s="49">
        <v>292.86941456461</v>
      </c>
      <c r="BT37" s="49">
        <v>304.22643122717403</v>
      </c>
      <c r="BU37" s="49">
        <v>316.03722351388899</v>
      </c>
      <c r="BV37" s="49">
        <v>328.32823169365628</v>
      </c>
      <c r="BW37" s="49">
        <v>341.10800536814901</v>
      </c>
      <c r="BX37" s="49">
        <v>354.40820174736291</v>
      </c>
      <c r="BY37" s="49">
        <v>368.27709601853519</v>
      </c>
      <c r="BZ37" s="49">
        <v>382.70911081552964</v>
      </c>
      <c r="CA37" s="49">
        <v>397.74655629424018</v>
      </c>
      <c r="CB37" s="49">
        <v>413.4079560646897</v>
      </c>
      <c r="CC37" s="49">
        <v>429.69362719936191</v>
      </c>
      <c r="CD37" s="49">
        <v>446.61392319616925</v>
      </c>
      <c r="CE37" s="49">
        <v>464.15420493238901</v>
      </c>
      <c r="CF37" s="49">
        <v>482.33577718660541</v>
      </c>
      <c r="CG37" s="49">
        <v>501.14332705273847</v>
      </c>
      <c r="CH37" s="49">
        <v>520.59076752842748</v>
      </c>
      <c r="CI37" s="49">
        <v>540.6867767346605</v>
      </c>
      <c r="CJ37" s="49">
        <v>561.46231698977681</v>
      </c>
      <c r="CK37" s="49">
        <v>582.93712553763567</v>
      </c>
      <c r="CL37" s="49">
        <v>605.16464760335748</v>
      </c>
      <c r="CM37" s="49">
        <v>628.18336756730537</v>
      </c>
      <c r="CN37" s="49">
        <v>652.05528717995833</v>
      </c>
      <c r="CO37" s="49">
        <v>676.80517550810225</v>
      </c>
      <c r="CP37" s="49">
        <v>702.51855670549048</v>
      </c>
      <c r="CQ37" s="49">
        <v>729.1973463679119</v>
      </c>
      <c r="CR37" s="49">
        <v>756.92864526548601</v>
      </c>
      <c r="CS37" s="49">
        <v>785.6985233598424</v>
      </c>
      <c r="CT37" s="49">
        <v>815.52341561211847</v>
      </c>
      <c r="CU37" s="49">
        <v>846.47868315466133</v>
      </c>
      <c r="CV37" s="49">
        <v>878.5207998742909</v>
      </c>
      <c r="CW37" s="49">
        <v>911.74593425447881</v>
      </c>
      <c r="CX37" s="49">
        <v>946.1547742898133</v>
      </c>
      <c r="CY37" s="49">
        <v>981.77405443901796</v>
      </c>
    </row>
    <row r="38" spans="1:103" ht="13.35" customHeight="1" x14ac:dyDescent="0.2">
      <c r="A38" s="38"/>
      <c r="B38" s="38"/>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row>
    <row r="39" spans="1:103" ht="13.35" customHeight="1" x14ac:dyDescent="0.2">
      <c r="A39" s="38" t="s">
        <v>222</v>
      </c>
      <c r="B39" s="38"/>
      <c r="C39" s="27" t="s">
        <v>227</v>
      </c>
      <c r="D39" s="56"/>
      <c r="E39" s="109">
        <v>2.9399999999999999E-2</v>
      </c>
      <c r="F39" s="109">
        <v>3.1899999999999998E-2</v>
      </c>
      <c r="G39" s="109">
        <v>3.7499999999999999E-2</v>
      </c>
      <c r="H39" s="109">
        <v>4.1100000000000005E-2</v>
      </c>
      <c r="I39" s="109">
        <v>4.2999999999999997E-2</v>
      </c>
      <c r="J39" s="109">
        <v>4.4999999999999998E-2</v>
      </c>
      <c r="K39" s="109">
        <v>4.7E-2</v>
      </c>
      <c r="L39" s="109">
        <v>4.9000000000000002E-2</v>
      </c>
      <c r="M39" s="109">
        <v>5.1000000000000004E-2</v>
      </c>
      <c r="N39" s="109">
        <v>5.2999999999999999E-2</v>
      </c>
      <c r="O39" s="109">
        <v>5.2999999999999999E-2</v>
      </c>
      <c r="P39" s="109">
        <v>5.2999999999999999E-2</v>
      </c>
      <c r="Q39" s="109">
        <v>5.2999999999999999E-2</v>
      </c>
      <c r="R39" s="109">
        <v>5.2999999999999999E-2</v>
      </c>
      <c r="S39" s="109">
        <v>5.2999999999999999E-2</v>
      </c>
      <c r="T39" s="109">
        <v>5.2999999999999999E-2</v>
      </c>
      <c r="U39" s="109">
        <v>5.2999999999999999E-2</v>
      </c>
      <c r="V39" s="109">
        <v>5.2999999999999999E-2</v>
      </c>
      <c r="W39" s="109">
        <v>5.2999999999999999E-2</v>
      </c>
      <c r="X39" s="109">
        <v>5.2999999999999999E-2</v>
      </c>
      <c r="Y39" s="109">
        <v>5.2999999999999999E-2</v>
      </c>
      <c r="Z39" s="109">
        <v>5.2999999999999999E-2</v>
      </c>
      <c r="AA39" s="109">
        <v>5.2999999999999999E-2</v>
      </c>
      <c r="AB39" s="109">
        <v>5.2999999999999999E-2</v>
      </c>
      <c r="AC39" s="109">
        <v>5.2999999999999999E-2</v>
      </c>
      <c r="AD39" s="109">
        <v>5.2999999999999999E-2</v>
      </c>
      <c r="AE39" s="109">
        <v>5.2999999999999999E-2</v>
      </c>
      <c r="AF39" s="109">
        <v>5.2999999999999999E-2</v>
      </c>
      <c r="AG39" s="109">
        <v>5.2999999999999999E-2</v>
      </c>
      <c r="AH39" s="109">
        <v>5.2999999999999999E-2</v>
      </c>
      <c r="AI39" s="109">
        <v>5.2999999999999999E-2</v>
      </c>
      <c r="AJ39" s="109">
        <v>5.2999999999999999E-2</v>
      </c>
      <c r="AK39" s="109">
        <v>5.2999999999999999E-2</v>
      </c>
      <c r="AL39" s="109">
        <v>5.2999999999999999E-2</v>
      </c>
      <c r="AM39" s="109">
        <v>5.2999999999999999E-2</v>
      </c>
      <c r="AN39" s="109">
        <v>5.2999999999999999E-2</v>
      </c>
      <c r="AO39" s="109">
        <v>5.2999999999999999E-2</v>
      </c>
      <c r="AP39" s="109">
        <v>5.2999999999999999E-2</v>
      </c>
      <c r="AQ39" s="109">
        <v>5.2999999999999999E-2</v>
      </c>
      <c r="AR39" s="109">
        <v>5.2999999999999999E-2</v>
      </c>
      <c r="AS39" s="109">
        <v>5.2999999999999999E-2</v>
      </c>
      <c r="AT39" s="109">
        <v>5.2999999999999999E-2</v>
      </c>
      <c r="AU39" s="109">
        <v>5.2999999999999999E-2</v>
      </c>
      <c r="AV39" s="109">
        <v>5.2999999999999999E-2</v>
      </c>
      <c r="AW39" s="109">
        <v>5.2999999999999999E-2</v>
      </c>
      <c r="AX39" s="109">
        <v>5.2999999999999999E-2</v>
      </c>
      <c r="AY39" s="109">
        <v>5.2999999999999999E-2</v>
      </c>
      <c r="AZ39" s="109">
        <v>5.2999999999999999E-2</v>
      </c>
      <c r="BA39" s="109">
        <v>5.2999999999999999E-2</v>
      </c>
      <c r="BB39" s="109">
        <v>5.2999999999999999E-2</v>
      </c>
      <c r="BC39" s="109">
        <v>5.2999999999999999E-2</v>
      </c>
      <c r="BD39" s="109">
        <v>5.2999999999999999E-2</v>
      </c>
      <c r="BE39" s="109">
        <v>5.2999999999999999E-2</v>
      </c>
      <c r="BF39" s="109">
        <v>5.2999999999999999E-2</v>
      </c>
      <c r="BG39" s="109">
        <v>5.2999999999999999E-2</v>
      </c>
      <c r="BH39" s="109">
        <v>5.2999999999999999E-2</v>
      </c>
      <c r="BI39" s="109">
        <v>5.2999999999999999E-2</v>
      </c>
      <c r="BJ39" s="109">
        <v>5.2999999999999999E-2</v>
      </c>
      <c r="BK39" s="109">
        <v>5.2999999999999999E-2</v>
      </c>
      <c r="BL39" s="109">
        <v>5.2999999999999999E-2</v>
      </c>
      <c r="BM39" s="109">
        <v>5.2999999999999999E-2</v>
      </c>
      <c r="BN39" s="109">
        <v>5.2999999999999999E-2</v>
      </c>
      <c r="BO39" s="109">
        <v>5.2999999999999999E-2</v>
      </c>
      <c r="BP39" s="109">
        <v>5.2999999999999999E-2</v>
      </c>
      <c r="BQ39" s="109">
        <v>5.2999999999999999E-2</v>
      </c>
      <c r="BR39" s="109">
        <v>5.2999999999999999E-2</v>
      </c>
      <c r="BS39" s="109">
        <v>5.2999999999999999E-2</v>
      </c>
      <c r="BT39" s="109">
        <v>5.2999999999999999E-2</v>
      </c>
      <c r="BU39" s="109">
        <v>5.2999999999999999E-2</v>
      </c>
      <c r="BV39" s="109">
        <v>5.2999999999999999E-2</v>
      </c>
      <c r="BW39" s="109">
        <v>5.2999999999999999E-2</v>
      </c>
      <c r="BX39" s="109">
        <v>5.2999999999999999E-2</v>
      </c>
      <c r="BY39" s="109">
        <v>5.2999999999999999E-2</v>
      </c>
      <c r="BZ39" s="109">
        <v>5.2999999999999999E-2</v>
      </c>
      <c r="CA39" s="109">
        <v>5.2999999999999999E-2</v>
      </c>
      <c r="CB39" s="109">
        <v>5.2999999999999999E-2</v>
      </c>
      <c r="CC39" s="109">
        <v>5.2999999999999999E-2</v>
      </c>
      <c r="CD39" s="109">
        <v>5.2999999999999999E-2</v>
      </c>
      <c r="CE39" s="109">
        <v>5.2999999999999999E-2</v>
      </c>
      <c r="CF39" s="109">
        <v>5.2999999999999999E-2</v>
      </c>
      <c r="CG39" s="109">
        <v>5.2999999999999999E-2</v>
      </c>
      <c r="CH39" s="109">
        <v>5.2999999999999999E-2</v>
      </c>
      <c r="CI39" s="109">
        <v>5.2999999999999999E-2</v>
      </c>
      <c r="CJ39" s="109">
        <v>5.2999999999999999E-2</v>
      </c>
      <c r="CK39" s="109">
        <v>5.2999999999999999E-2</v>
      </c>
      <c r="CL39" s="109">
        <v>5.2999999999999999E-2</v>
      </c>
      <c r="CM39" s="109">
        <v>5.2999999999999999E-2</v>
      </c>
      <c r="CN39" s="109">
        <v>5.2999999999999999E-2</v>
      </c>
      <c r="CO39" s="109">
        <v>5.2999999999999999E-2</v>
      </c>
      <c r="CP39" s="109">
        <v>5.2999999999999999E-2</v>
      </c>
      <c r="CQ39" s="109">
        <v>5.2999999999999999E-2</v>
      </c>
      <c r="CR39" s="109">
        <v>5.2999999999999999E-2</v>
      </c>
      <c r="CS39" s="109">
        <v>5.2999999999999999E-2</v>
      </c>
      <c r="CT39" s="109">
        <v>5.2999999999999999E-2</v>
      </c>
      <c r="CU39" s="109">
        <v>5.2999999999999999E-2</v>
      </c>
      <c r="CV39" s="109">
        <v>5.2999999999999999E-2</v>
      </c>
      <c r="CW39" s="109">
        <v>5.2999999999999999E-2</v>
      </c>
      <c r="CX39" s="109">
        <v>5.2999999999999999E-2</v>
      </c>
      <c r="CY39" s="109">
        <v>5.2999999999999999E-2</v>
      </c>
    </row>
    <row r="40" spans="1:103" ht="13.35" customHeight="1" x14ac:dyDescent="0.2">
      <c r="A40" s="38"/>
      <c r="B40" s="38"/>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row>
    <row r="41" spans="1:103" ht="13.35" customHeight="1" x14ac:dyDescent="0.2">
      <c r="A41" s="31" t="s">
        <v>36</v>
      </c>
      <c r="B41" s="34"/>
      <c r="C41" s="25" t="s">
        <v>38</v>
      </c>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row>
    <row r="42" spans="1:103" ht="13.35" customHeight="1" x14ac:dyDescent="0.2">
      <c r="A42" s="36" t="s">
        <v>9</v>
      </c>
      <c r="B42" s="39"/>
      <c r="C42" s="27" t="s">
        <v>159</v>
      </c>
      <c r="D42" s="27"/>
      <c r="E42" s="48">
        <f>E$35-E$37</f>
        <v>269.81200000000001</v>
      </c>
      <c r="F42" s="48">
        <f>F$35-F$37</f>
        <v>283.964</v>
      </c>
      <c r="G42" s="48">
        <f t="shared" ref="G42:BQ42" si="6">G$35-G$37</f>
        <v>298.005</v>
      </c>
      <c r="H42" s="48">
        <f t="shared" si="6"/>
        <v>312.16300000000001</v>
      </c>
      <c r="I42" s="48">
        <f t="shared" si="6"/>
        <v>325.11899999999997</v>
      </c>
      <c r="J42" s="48">
        <f t="shared" si="6"/>
        <v>338.83826612026809</v>
      </c>
      <c r="K42" s="48">
        <f t="shared" si="6"/>
        <v>352.88748773700638</v>
      </c>
      <c r="L42" s="48">
        <f t="shared" si="6"/>
        <v>367.85808069912594</v>
      </c>
      <c r="M42" s="48">
        <f t="shared" si="6"/>
        <v>383.27043339101152</v>
      </c>
      <c r="N42" s="48">
        <f t="shared" si="6"/>
        <v>399.20873939770058</v>
      </c>
      <c r="O42" s="48">
        <f t="shared" si="6"/>
        <v>415.66537846025113</v>
      </c>
      <c r="P42" s="48">
        <f t="shared" si="6"/>
        <v>432.63983903360776</v>
      </c>
      <c r="Q42" s="48">
        <f t="shared" si="6"/>
        <v>450.24651440267979</v>
      </c>
      <c r="R42" s="48">
        <f t="shared" si="6"/>
        <v>468.41890280486695</v>
      </c>
      <c r="S42" s="48">
        <f t="shared" si="6"/>
        <v>487.20772817056047</v>
      </c>
      <c r="T42" s="48">
        <f t="shared" si="6"/>
        <v>506.67311188229468</v>
      </c>
      <c r="U42" s="48">
        <f t="shared" si="6"/>
        <v>526.85690598614508</v>
      </c>
      <c r="V42" s="48">
        <f t="shared" si="6"/>
        <v>547.88223059836753</v>
      </c>
      <c r="W42" s="48">
        <f t="shared" si="6"/>
        <v>569.69022119668239</v>
      </c>
      <c r="X42" s="48">
        <f t="shared" si="6"/>
        <v>592.46119292567505</v>
      </c>
      <c r="Y42" s="48">
        <f t="shared" si="6"/>
        <v>616.24215241530874</v>
      </c>
      <c r="Z42" s="48">
        <f t="shared" si="6"/>
        <v>641.11199362143941</v>
      </c>
      <c r="AA42" s="48">
        <f t="shared" si="6"/>
        <v>667.17467150632137</v>
      </c>
      <c r="AB42" s="48">
        <f t="shared" si="6"/>
        <v>694.41683455929945</v>
      </c>
      <c r="AC42" s="48">
        <f t="shared" si="6"/>
        <v>722.7598291165325</v>
      </c>
      <c r="AD42" s="48">
        <f t="shared" si="6"/>
        <v>752.27138505534879</v>
      </c>
      <c r="AE42" s="48">
        <f t="shared" si="6"/>
        <v>782.89072832606303</v>
      </c>
      <c r="AF42" s="48">
        <f t="shared" si="6"/>
        <v>814.6374975044746</v>
      </c>
      <c r="AG42" s="48">
        <f t="shared" si="6"/>
        <v>847.46926939895741</v>
      </c>
      <c r="AH42" s="48">
        <f t="shared" si="6"/>
        <v>881.459360515924</v>
      </c>
      <c r="AI42" s="48">
        <f t="shared" si="6"/>
        <v>916.5260912228141</v>
      </c>
      <c r="AJ42" s="48">
        <f t="shared" si="6"/>
        <v>952.65432235527896</v>
      </c>
      <c r="AK42" s="48">
        <f t="shared" si="6"/>
        <v>989.80162217812438</v>
      </c>
      <c r="AL42" s="48">
        <f t="shared" si="6"/>
        <v>1028.0712561795294</v>
      </c>
      <c r="AM42" s="48">
        <f t="shared" si="6"/>
        <v>1067.2231334035816</v>
      </c>
      <c r="AN42" s="48">
        <f t="shared" si="6"/>
        <v>1107.3117883582495</v>
      </c>
      <c r="AO42" s="48">
        <f t="shared" si="6"/>
        <v>1148.2798824856277</v>
      </c>
      <c r="AP42" s="48">
        <f t="shared" si="6"/>
        <v>1190.0580606790113</v>
      </c>
      <c r="AQ42" s="48">
        <f t="shared" si="6"/>
        <v>1232.7825808195262</v>
      </c>
      <c r="AR42" s="48">
        <f t="shared" si="6"/>
        <v>1276.6762133860025</v>
      </c>
      <c r="AS42" s="48">
        <f t="shared" si="6"/>
        <v>1321.7128591368294</v>
      </c>
      <c r="AT42" s="48">
        <f t="shared" si="6"/>
        <v>1368.3394777432982</v>
      </c>
      <c r="AU42" s="48">
        <f t="shared" si="6"/>
        <v>1416.4032041483481</v>
      </c>
      <c r="AV42" s="48">
        <f t="shared" si="6"/>
        <v>1466.0286577892209</v>
      </c>
      <c r="AW42" s="48">
        <f t="shared" si="6"/>
        <v>1517.4639224842031</v>
      </c>
      <c r="AX42" s="48">
        <f t="shared" si="6"/>
        <v>1570.9203065194147</v>
      </c>
      <c r="AY42" s="48">
        <f t="shared" si="6"/>
        <v>1626.4915299545064</v>
      </c>
      <c r="AZ42" s="48">
        <f t="shared" si="6"/>
        <v>1684.113527474022</v>
      </c>
      <c r="BA42" s="48">
        <f t="shared" si="6"/>
        <v>1744.0094787303017</v>
      </c>
      <c r="BB42" s="48">
        <f t="shared" si="6"/>
        <v>1806.4456100001489</v>
      </c>
      <c r="BC42" s="48">
        <f t="shared" si="6"/>
        <v>1871.4718664967575</v>
      </c>
      <c r="BD42" s="48">
        <f t="shared" si="6"/>
        <v>1938.7284240788706</v>
      </c>
      <c r="BE42" s="48">
        <f t="shared" si="6"/>
        <v>2008.6944489753214</v>
      </c>
      <c r="BF42" s="48">
        <f t="shared" si="6"/>
        <v>2081.0159347957961</v>
      </c>
      <c r="BG42" s="48">
        <f t="shared" si="6"/>
        <v>2155.5695521047155</v>
      </c>
      <c r="BH42" s="48">
        <f t="shared" si="6"/>
        <v>2232.7378695613843</v>
      </c>
      <c r="BI42" s="48">
        <f t="shared" si="6"/>
        <v>2312.5083835636051</v>
      </c>
      <c r="BJ42" s="48">
        <f t="shared" si="6"/>
        <v>2395.2499420807453</v>
      </c>
      <c r="BK42" s="48">
        <f t="shared" si="6"/>
        <v>2481.0161356746289</v>
      </c>
      <c r="BL42" s="48">
        <f t="shared" si="6"/>
        <v>2570.1574535660743</v>
      </c>
      <c r="BM42" s="48">
        <f t="shared" si="6"/>
        <v>2662.6388532830915</v>
      </c>
      <c r="BN42" s="48">
        <f t="shared" si="6"/>
        <v>2758.7658835579109</v>
      </c>
      <c r="BO42" s="48">
        <f t="shared" si="6"/>
        <v>2858.6176388700878</v>
      </c>
      <c r="BP42" s="48">
        <f t="shared" si="6"/>
        <v>2961.8942044450805</v>
      </c>
      <c r="BQ42" s="48">
        <f t="shared" si="6"/>
        <v>3068.7121519866955</v>
      </c>
      <c r="BR42" s="48">
        <f t="shared" ref="BR42:CY42" si="7">BR$35-BR$37</f>
        <v>3179.0577898500683</v>
      </c>
      <c r="BS42" s="48">
        <f t="shared" si="7"/>
        <v>3292.9573690230923</v>
      </c>
      <c r="BT42" s="48">
        <f t="shared" si="7"/>
        <v>3410.4701044042408</v>
      </c>
      <c r="BU42" s="48">
        <f t="shared" si="7"/>
        <v>3531.9759493206457</v>
      </c>
      <c r="BV42" s="48">
        <f t="shared" si="7"/>
        <v>3657.5545208617791</v>
      </c>
      <c r="BW42" s="48">
        <f t="shared" si="7"/>
        <v>3787.1434784798439</v>
      </c>
      <c r="BX42" s="48">
        <f t="shared" si="7"/>
        <v>3921.1783520835133</v>
      </c>
      <c r="BY42" s="48">
        <f t="shared" si="7"/>
        <v>4059.2936312572429</v>
      </c>
      <c r="BZ42" s="48">
        <f t="shared" si="7"/>
        <v>4202.3494921145248</v>
      </c>
      <c r="CA42" s="48">
        <f t="shared" si="7"/>
        <v>4350.2268687290607</v>
      </c>
      <c r="CB42" s="48">
        <f t="shared" si="7"/>
        <v>4503.6682738969121</v>
      </c>
      <c r="CC42" s="48">
        <f t="shared" si="7"/>
        <v>4662.4766469930846</v>
      </c>
      <c r="CD42" s="48">
        <f t="shared" si="7"/>
        <v>4826.9269017465867</v>
      </c>
      <c r="CE42" s="48">
        <f t="shared" si="7"/>
        <v>4997.5589245978672</v>
      </c>
      <c r="CF42" s="48">
        <f t="shared" si="7"/>
        <v>5174.462480036108</v>
      </c>
      <c r="CG42" s="48">
        <f t="shared" si="7"/>
        <v>5358.0418446700251</v>
      </c>
      <c r="CH42" s="48">
        <f t="shared" si="7"/>
        <v>5548.4704064668022</v>
      </c>
      <c r="CI42" s="48">
        <f t="shared" si="7"/>
        <v>5745.97148369346</v>
      </c>
      <c r="CJ42" s="48">
        <f t="shared" si="7"/>
        <v>5951.3058411926022</v>
      </c>
      <c r="CK42" s="48">
        <f t="shared" si="7"/>
        <v>6163.9361548254501</v>
      </c>
      <c r="CL42" s="48">
        <f t="shared" si="7"/>
        <v>6384.5409085781885</v>
      </c>
      <c r="CM42" s="48">
        <f t="shared" si="7"/>
        <v>6613.5893001676177</v>
      </c>
      <c r="CN42" s="48">
        <f t="shared" si="7"/>
        <v>6850.2646826663386</v>
      </c>
      <c r="CO42" s="48">
        <f t="shared" si="7"/>
        <v>7096.1792208386523</v>
      </c>
      <c r="CP42" s="48">
        <f t="shared" si="7"/>
        <v>7350.8835816389683</v>
      </c>
      <c r="CQ42" s="48">
        <f t="shared" si="7"/>
        <v>7614.5935383882206</v>
      </c>
      <c r="CR42" s="48">
        <f t="shared" si="7"/>
        <v>7887.8574078409374</v>
      </c>
      <c r="CS42" s="48">
        <f t="shared" si="7"/>
        <v>8170.7976964056616</v>
      </c>
      <c r="CT42" s="48">
        <f t="shared" si="7"/>
        <v>8463.1459281192092</v>
      </c>
      <c r="CU42" s="48">
        <f t="shared" si="7"/>
        <v>8766.4122890205344</v>
      </c>
      <c r="CV42" s="48">
        <f t="shared" si="7"/>
        <v>9079.9102402072804</v>
      </c>
      <c r="CW42" s="48">
        <f t="shared" si="7"/>
        <v>9403.9914183617038</v>
      </c>
      <c r="CX42" s="48">
        <f t="shared" si="7"/>
        <v>9740.0613150478475</v>
      </c>
      <c r="CY42" s="93">
        <f t="shared" si="7"/>
        <v>10087.882628310921</v>
      </c>
    </row>
  </sheetData>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73"/>
  <sheetViews>
    <sheetView workbookViewId="0">
      <pane xSplit="1" ySplit="3" topLeftCell="B34" activePane="bottomRight" state="frozen"/>
      <selection pane="topRight" activeCell="B1" sqref="B1"/>
      <selection pane="bottomLeft" activeCell="A4" sqref="A4"/>
      <selection pane="bottomRight" activeCell="D43" sqref="D43"/>
    </sheetView>
  </sheetViews>
  <sheetFormatPr defaultRowHeight="12.75" x14ac:dyDescent="0.2"/>
  <cols>
    <col min="1" max="1" width="75.6640625" style="59" customWidth="1"/>
    <col min="2" max="143" width="9.6640625" style="59" customWidth="1"/>
    <col min="144" max="16384" width="9.33203125" style="59"/>
  </cols>
  <sheetData>
    <row r="1" spans="1:196" x14ac:dyDescent="0.2">
      <c r="A1" s="57"/>
      <c r="B1" s="57"/>
      <c r="C1" s="58" t="s">
        <v>0</v>
      </c>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row>
    <row r="2" spans="1:196" x14ac:dyDescent="0.2">
      <c r="A2" s="60" t="s">
        <v>160</v>
      </c>
      <c r="B2" s="61">
        <f>Input!E$22-1</f>
        <v>2017</v>
      </c>
      <c r="C2" s="61">
        <f>B$2+1</f>
        <v>2018</v>
      </c>
      <c r="D2" s="61">
        <f t="shared" ref="D2:BO2" si="0">C$2+1</f>
        <v>2019</v>
      </c>
      <c r="E2" s="61">
        <f t="shared" si="0"/>
        <v>2020</v>
      </c>
      <c r="F2" s="61">
        <f t="shared" si="0"/>
        <v>2021</v>
      </c>
      <c r="G2" s="61">
        <f t="shared" si="0"/>
        <v>2022</v>
      </c>
      <c r="H2" s="61">
        <f t="shared" si="0"/>
        <v>2023</v>
      </c>
      <c r="I2" s="61">
        <f t="shared" si="0"/>
        <v>2024</v>
      </c>
      <c r="J2" s="61">
        <f t="shared" si="0"/>
        <v>2025</v>
      </c>
      <c r="K2" s="61">
        <f t="shared" si="0"/>
        <v>2026</v>
      </c>
      <c r="L2" s="61">
        <f t="shared" si="0"/>
        <v>2027</v>
      </c>
      <c r="M2" s="61">
        <f t="shared" si="0"/>
        <v>2028</v>
      </c>
      <c r="N2" s="61">
        <f t="shared" si="0"/>
        <v>2029</v>
      </c>
      <c r="O2" s="61">
        <f t="shared" si="0"/>
        <v>2030</v>
      </c>
      <c r="P2" s="61">
        <f t="shared" si="0"/>
        <v>2031</v>
      </c>
      <c r="Q2" s="61">
        <f t="shared" si="0"/>
        <v>2032</v>
      </c>
      <c r="R2" s="61">
        <f t="shared" si="0"/>
        <v>2033</v>
      </c>
      <c r="S2" s="61">
        <f t="shared" si="0"/>
        <v>2034</v>
      </c>
      <c r="T2" s="61">
        <f t="shared" si="0"/>
        <v>2035</v>
      </c>
      <c r="U2" s="61">
        <f t="shared" si="0"/>
        <v>2036</v>
      </c>
      <c r="V2" s="61">
        <f t="shared" si="0"/>
        <v>2037</v>
      </c>
      <c r="W2" s="61">
        <f t="shared" si="0"/>
        <v>2038</v>
      </c>
      <c r="X2" s="61">
        <f t="shared" si="0"/>
        <v>2039</v>
      </c>
      <c r="Y2" s="61">
        <f t="shared" si="0"/>
        <v>2040</v>
      </c>
      <c r="Z2" s="61">
        <f t="shared" si="0"/>
        <v>2041</v>
      </c>
      <c r="AA2" s="61">
        <f t="shared" si="0"/>
        <v>2042</v>
      </c>
      <c r="AB2" s="61">
        <f t="shared" si="0"/>
        <v>2043</v>
      </c>
      <c r="AC2" s="61">
        <f t="shared" si="0"/>
        <v>2044</v>
      </c>
      <c r="AD2" s="61">
        <f t="shared" si="0"/>
        <v>2045</v>
      </c>
      <c r="AE2" s="61">
        <f t="shared" si="0"/>
        <v>2046</v>
      </c>
      <c r="AF2" s="61">
        <f t="shared" si="0"/>
        <v>2047</v>
      </c>
      <c r="AG2" s="61">
        <f t="shared" si="0"/>
        <v>2048</v>
      </c>
      <c r="AH2" s="61">
        <f t="shared" si="0"/>
        <v>2049</v>
      </c>
      <c r="AI2" s="61">
        <f t="shared" si="0"/>
        <v>2050</v>
      </c>
      <c r="AJ2" s="61">
        <f t="shared" si="0"/>
        <v>2051</v>
      </c>
      <c r="AK2" s="61">
        <f t="shared" si="0"/>
        <v>2052</v>
      </c>
      <c r="AL2" s="61">
        <f t="shared" si="0"/>
        <v>2053</v>
      </c>
      <c r="AM2" s="61">
        <f t="shared" si="0"/>
        <v>2054</v>
      </c>
      <c r="AN2" s="61">
        <f t="shared" si="0"/>
        <v>2055</v>
      </c>
      <c r="AO2" s="61">
        <f t="shared" si="0"/>
        <v>2056</v>
      </c>
      <c r="AP2" s="61">
        <f t="shared" si="0"/>
        <v>2057</v>
      </c>
      <c r="AQ2" s="61">
        <f t="shared" si="0"/>
        <v>2058</v>
      </c>
      <c r="AR2" s="61">
        <f t="shared" si="0"/>
        <v>2059</v>
      </c>
      <c r="AS2" s="61">
        <f t="shared" si="0"/>
        <v>2060</v>
      </c>
      <c r="AT2" s="61">
        <f t="shared" si="0"/>
        <v>2061</v>
      </c>
      <c r="AU2" s="61">
        <f t="shared" si="0"/>
        <v>2062</v>
      </c>
      <c r="AV2" s="61">
        <f t="shared" si="0"/>
        <v>2063</v>
      </c>
      <c r="AW2" s="61">
        <f t="shared" si="0"/>
        <v>2064</v>
      </c>
      <c r="AX2" s="61">
        <f t="shared" si="0"/>
        <v>2065</v>
      </c>
      <c r="AY2" s="61">
        <f t="shared" si="0"/>
        <v>2066</v>
      </c>
      <c r="AZ2" s="61">
        <f t="shared" si="0"/>
        <v>2067</v>
      </c>
      <c r="BA2" s="61">
        <f t="shared" si="0"/>
        <v>2068</v>
      </c>
      <c r="BB2" s="61">
        <f t="shared" si="0"/>
        <v>2069</v>
      </c>
      <c r="BC2" s="61">
        <f t="shared" si="0"/>
        <v>2070</v>
      </c>
      <c r="BD2" s="61">
        <f t="shared" si="0"/>
        <v>2071</v>
      </c>
      <c r="BE2" s="61">
        <f t="shared" si="0"/>
        <v>2072</v>
      </c>
      <c r="BF2" s="61">
        <f t="shared" si="0"/>
        <v>2073</v>
      </c>
      <c r="BG2" s="61">
        <f t="shared" si="0"/>
        <v>2074</v>
      </c>
      <c r="BH2" s="61">
        <f t="shared" si="0"/>
        <v>2075</v>
      </c>
      <c r="BI2" s="61">
        <f t="shared" si="0"/>
        <v>2076</v>
      </c>
      <c r="BJ2" s="61">
        <f t="shared" si="0"/>
        <v>2077</v>
      </c>
      <c r="BK2" s="61">
        <f t="shared" si="0"/>
        <v>2078</v>
      </c>
      <c r="BL2" s="61">
        <f t="shared" si="0"/>
        <v>2079</v>
      </c>
      <c r="BM2" s="61">
        <f t="shared" si="0"/>
        <v>2080</v>
      </c>
      <c r="BN2" s="61">
        <f t="shared" si="0"/>
        <v>2081</v>
      </c>
      <c r="BO2" s="61">
        <f t="shared" si="0"/>
        <v>2082</v>
      </c>
      <c r="BP2" s="61">
        <f t="shared" ref="BP2:EA2" si="1">BO$2+1</f>
        <v>2083</v>
      </c>
      <c r="BQ2" s="61">
        <f t="shared" si="1"/>
        <v>2084</v>
      </c>
      <c r="BR2" s="61">
        <f t="shared" si="1"/>
        <v>2085</v>
      </c>
      <c r="BS2" s="61">
        <f t="shared" si="1"/>
        <v>2086</v>
      </c>
      <c r="BT2" s="61">
        <f t="shared" si="1"/>
        <v>2087</v>
      </c>
      <c r="BU2" s="61">
        <f t="shared" si="1"/>
        <v>2088</v>
      </c>
      <c r="BV2" s="61">
        <f t="shared" si="1"/>
        <v>2089</v>
      </c>
      <c r="BW2" s="61">
        <f t="shared" si="1"/>
        <v>2090</v>
      </c>
      <c r="BX2" s="61">
        <f t="shared" si="1"/>
        <v>2091</v>
      </c>
      <c r="BY2" s="61">
        <f t="shared" si="1"/>
        <v>2092</v>
      </c>
      <c r="BZ2" s="61">
        <f t="shared" si="1"/>
        <v>2093</v>
      </c>
      <c r="CA2" s="61">
        <f t="shared" si="1"/>
        <v>2094</v>
      </c>
      <c r="CB2" s="61">
        <f t="shared" si="1"/>
        <v>2095</v>
      </c>
      <c r="CC2" s="61">
        <f t="shared" si="1"/>
        <v>2096</v>
      </c>
      <c r="CD2" s="61">
        <f t="shared" si="1"/>
        <v>2097</v>
      </c>
      <c r="CE2" s="61">
        <f t="shared" si="1"/>
        <v>2098</v>
      </c>
      <c r="CF2" s="61">
        <f t="shared" si="1"/>
        <v>2099</v>
      </c>
      <c r="CG2" s="61">
        <f t="shared" si="1"/>
        <v>2100</v>
      </c>
      <c r="CH2" s="61">
        <f t="shared" si="1"/>
        <v>2101</v>
      </c>
      <c r="CI2" s="61">
        <f t="shared" si="1"/>
        <v>2102</v>
      </c>
      <c r="CJ2" s="61">
        <f t="shared" si="1"/>
        <v>2103</v>
      </c>
      <c r="CK2" s="61">
        <f t="shared" si="1"/>
        <v>2104</v>
      </c>
      <c r="CL2" s="61">
        <f t="shared" si="1"/>
        <v>2105</v>
      </c>
      <c r="CM2" s="61">
        <f t="shared" si="1"/>
        <v>2106</v>
      </c>
      <c r="CN2" s="61">
        <f t="shared" si="1"/>
        <v>2107</v>
      </c>
      <c r="CO2" s="61">
        <f t="shared" si="1"/>
        <v>2108</v>
      </c>
      <c r="CP2" s="61">
        <f t="shared" si="1"/>
        <v>2109</v>
      </c>
      <c r="CQ2" s="61">
        <f t="shared" si="1"/>
        <v>2110</v>
      </c>
      <c r="CR2" s="61">
        <f t="shared" si="1"/>
        <v>2111</v>
      </c>
      <c r="CS2" s="61">
        <f t="shared" si="1"/>
        <v>2112</v>
      </c>
      <c r="CT2" s="61">
        <f t="shared" si="1"/>
        <v>2113</v>
      </c>
      <c r="CU2" s="61">
        <f t="shared" si="1"/>
        <v>2114</v>
      </c>
      <c r="CV2" s="61">
        <f t="shared" si="1"/>
        <v>2115</v>
      </c>
      <c r="CW2" s="61">
        <f t="shared" si="1"/>
        <v>2116</v>
      </c>
      <c r="CX2" s="61">
        <f t="shared" si="1"/>
        <v>2117</v>
      </c>
      <c r="CY2" s="61">
        <f t="shared" si="1"/>
        <v>2118</v>
      </c>
      <c r="CZ2" s="61">
        <f t="shared" si="1"/>
        <v>2119</v>
      </c>
      <c r="DA2" s="61">
        <f t="shared" si="1"/>
        <v>2120</v>
      </c>
      <c r="DB2" s="61">
        <f t="shared" si="1"/>
        <v>2121</v>
      </c>
      <c r="DC2" s="61">
        <f t="shared" si="1"/>
        <v>2122</v>
      </c>
      <c r="DD2" s="61">
        <f t="shared" si="1"/>
        <v>2123</v>
      </c>
      <c r="DE2" s="61">
        <f t="shared" si="1"/>
        <v>2124</v>
      </c>
      <c r="DF2" s="61">
        <f t="shared" si="1"/>
        <v>2125</v>
      </c>
      <c r="DG2" s="61">
        <f t="shared" si="1"/>
        <v>2126</v>
      </c>
      <c r="DH2" s="61">
        <f t="shared" si="1"/>
        <v>2127</v>
      </c>
      <c r="DI2" s="61">
        <f t="shared" si="1"/>
        <v>2128</v>
      </c>
      <c r="DJ2" s="61">
        <f t="shared" si="1"/>
        <v>2129</v>
      </c>
      <c r="DK2" s="61">
        <f t="shared" si="1"/>
        <v>2130</v>
      </c>
      <c r="DL2" s="61">
        <f t="shared" si="1"/>
        <v>2131</v>
      </c>
      <c r="DM2" s="61">
        <f t="shared" si="1"/>
        <v>2132</v>
      </c>
      <c r="DN2" s="61">
        <f t="shared" si="1"/>
        <v>2133</v>
      </c>
      <c r="DO2" s="61">
        <f t="shared" si="1"/>
        <v>2134</v>
      </c>
      <c r="DP2" s="61">
        <f t="shared" si="1"/>
        <v>2135</v>
      </c>
      <c r="DQ2" s="61">
        <f t="shared" si="1"/>
        <v>2136</v>
      </c>
      <c r="DR2" s="61">
        <f t="shared" si="1"/>
        <v>2137</v>
      </c>
      <c r="DS2" s="61">
        <f t="shared" si="1"/>
        <v>2138</v>
      </c>
      <c r="DT2" s="61">
        <f t="shared" si="1"/>
        <v>2139</v>
      </c>
      <c r="DU2" s="61">
        <f t="shared" si="1"/>
        <v>2140</v>
      </c>
      <c r="DV2" s="61">
        <f t="shared" si="1"/>
        <v>2141</v>
      </c>
      <c r="DW2" s="61">
        <f t="shared" si="1"/>
        <v>2142</v>
      </c>
      <c r="DX2" s="61">
        <f t="shared" si="1"/>
        <v>2143</v>
      </c>
      <c r="DY2" s="61">
        <f t="shared" si="1"/>
        <v>2144</v>
      </c>
      <c r="DZ2" s="61">
        <f t="shared" si="1"/>
        <v>2145</v>
      </c>
      <c r="EA2" s="61">
        <f t="shared" si="1"/>
        <v>2146</v>
      </c>
      <c r="EB2" s="61">
        <f t="shared" ref="EB2:GM2" si="2">EA$2+1</f>
        <v>2147</v>
      </c>
      <c r="EC2" s="61">
        <f t="shared" si="2"/>
        <v>2148</v>
      </c>
      <c r="ED2" s="61">
        <f t="shared" si="2"/>
        <v>2149</v>
      </c>
      <c r="EE2" s="61">
        <f t="shared" si="2"/>
        <v>2150</v>
      </c>
      <c r="EF2" s="61">
        <f t="shared" si="2"/>
        <v>2151</v>
      </c>
      <c r="EG2" s="61">
        <f t="shared" si="2"/>
        <v>2152</v>
      </c>
      <c r="EH2" s="61">
        <f t="shared" si="2"/>
        <v>2153</v>
      </c>
      <c r="EI2" s="61">
        <f t="shared" si="2"/>
        <v>2154</v>
      </c>
      <c r="EJ2" s="61">
        <f t="shared" si="2"/>
        <v>2155</v>
      </c>
      <c r="EK2" s="61">
        <f t="shared" si="2"/>
        <v>2156</v>
      </c>
      <c r="EL2" s="61">
        <f t="shared" si="2"/>
        <v>2157</v>
      </c>
      <c r="EM2" s="61">
        <f t="shared" si="2"/>
        <v>2158</v>
      </c>
      <c r="EN2" s="61">
        <f t="shared" si="2"/>
        <v>2159</v>
      </c>
      <c r="EO2" s="61">
        <f t="shared" si="2"/>
        <v>2160</v>
      </c>
      <c r="EP2" s="61">
        <f t="shared" si="2"/>
        <v>2161</v>
      </c>
      <c r="EQ2" s="61">
        <f t="shared" si="2"/>
        <v>2162</v>
      </c>
      <c r="ER2" s="61">
        <f t="shared" si="2"/>
        <v>2163</v>
      </c>
      <c r="ES2" s="61">
        <f t="shared" si="2"/>
        <v>2164</v>
      </c>
      <c r="ET2" s="61">
        <f t="shared" si="2"/>
        <v>2165</v>
      </c>
      <c r="EU2" s="61">
        <f t="shared" si="2"/>
        <v>2166</v>
      </c>
      <c r="EV2" s="61">
        <f t="shared" si="2"/>
        <v>2167</v>
      </c>
      <c r="EW2" s="61">
        <f t="shared" si="2"/>
        <v>2168</v>
      </c>
      <c r="EX2" s="61">
        <f t="shared" si="2"/>
        <v>2169</v>
      </c>
      <c r="EY2" s="61">
        <f t="shared" si="2"/>
        <v>2170</v>
      </c>
      <c r="EZ2" s="61">
        <f t="shared" si="2"/>
        <v>2171</v>
      </c>
      <c r="FA2" s="61">
        <f t="shared" si="2"/>
        <v>2172</v>
      </c>
      <c r="FB2" s="61">
        <f t="shared" si="2"/>
        <v>2173</v>
      </c>
      <c r="FC2" s="61">
        <f t="shared" si="2"/>
        <v>2174</v>
      </c>
      <c r="FD2" s="61">
        <f t="shared" si="2"/>
        <v>2175</v>
      </c>
      <c r="FE2" s="61">
        <f t="shared" si="2"/>
        <v>2176</v>
      </c>
      <c r="FF2" s="61">
        <f t="shared" si="2"/>
        <v>2177</v>
      </c>
      <c r="FG2" s="61">
        <f t="shared" si="2"/>
        <v>2178</v>
      </c>
      <c r="FH2" s="61">
        <f t="shared" si="2"/>
        <v>2179</v>
      </c>
      <c r="FI2" s="61">
        <f t="shared" si="2"/>
        <v>2180</v>
      </c>
      <c r="FJ2" s="61">
        <f t="shared" si="2"/>
        <v>2181</v>
      </c>
      <c r="FK2" s="61">
        <f t="shared" si="2"/>
        <v>2182</v>
      </c>
      <c r="FL2" s="61">
        <f t="shared" si="2"/>
        <v>2183</v>
      </c>
      <c r="FM2" s="61">
        <f t="shared" si="2"/>
        <v>2184</v>
      </c>
      <c r="FN2" s="61">
        <f t="shared" si="2"/>
        <v>2185</v>
      </c>
      <c r="FO2" s="61">
        <f t="shared" si="2"/>
        <v>2186</v>
      </c>
      <c r="FP2" s="61">
        <f t="shared" si="2"/>
        <v>2187</v>
      </c>
      <c r="FQ2" s="61">
        <f t="shared" si="2"/>
        <v>2188</v>
      </c>
      <c r="FR2" s="61">
        <f t="shared" si="2"/>
        <v>2189</v>
      </c>
      <c r="FS2" s="61">
        <f t="shared" si="2"/>
        <v>2190</v>
      </c>
      <c r="FT2" s="61">
        <f t="shared" si="2"/>
        <v>2191</v>
      </c>
      <c r="FU2" s="61">
        <f t="shared" si="2"/>
        <v>2192</v>
      </c>
      <c r="FV2" s="61">
        <f t="shared" si="2"/>
        <v>2193</v>
      </c>
      <c r="FW2" s="61">
        <f t="shared" si="2"/>
        <v>2194</v>
      </c>
      <c r="FX2" s="61">
        <f t="shared" si="2"/>
        <v>2195</v>
      </c>
      <c r="FY2" s="61">
        <f t="shared" si="2"/>
        <v>2196</v>
      </c>
      <c r="FZ2" s="61">
        <f t="shared" si="2"/>
        <v>2197</v>
      </c>
      <c r="GA2" s="61">
        <f t="shared" si="2"/>
        <v>2198</v>
      </c>
      <c r="GB2" s="61">
        <f t="shared" si="2"/>
        <v>2199</v>
      </c>
      <c r="GC2" s="61">
        <f t="shared" si="2"/>
        <v>2200</v>
      </c>
      <c r="GD2" s="61">
        <f t="shared" si="2"/>
        <v>2201</v>
      </c>
      <c r="GE2" s="61">
        <f t="shared" si="2"/>
        <v>2202</v>
      </c>
      <c r="GF2" s="61">
        <f t="shared" si="2"/>
        <v>2203</v>
      </c>
      <c r="GG2" s="61">
        <f t="shared" si="2"/>
        <v>2204</v>
      </c>
      <c r="GH2" s="61">
        <f t="shared" si="2"/>
        <v>2205</v>
      </c>
      <c r="GI2" s="61">
        <f t="shared" si="2"/>
        <v>2206</v>
      </c>
      <c r="GJ2" s="61">
        <f t="shared" si="2"/>
        <v>2207</v>
      </c>
      <c r="GK2" s="61">
        <f t="shared" si="2"/>
        <v>2208</v>
      </c>
      <c r="GL2" s="61">
        <f t="shared" si="2"/>
        <v>2209</v>
      </c>
      <c r="GM2" s="61">
        <f t="shared" si="2"/>
        <v>2210</v>
      </c>
      <c r="GN2" s="61">
        <f>GM$2+1</f>
        <v>2211</v>
      </c>
    </row>
    <row r="3" spans="1:196" x14ac:dyDescent="0.2">
      <c r="A3" s="60" t="s">
        <v>186</v>
      </c>
      <c r="B3" s="81">
        <v>0</v>
      </c>
      <c r="C3" s="81">
        <v>1</v>
      </c>
      <c r="D3" s="81">
        <v>2</v>
      </c>
      <c r="E3" s="81">
        <v>3</v>
      </c>
      <c r="F3" s="81">
        <v>4</v>
      </c>
      <c r="G3" s="81">
        <v>5</v>
      </c>
      <c r="H3" s="81">
        <v>6</v>
      </c>
      <c r="I3" s="81">
        <v>7</v>
      </c>
      <c r="J3" s="81">
        <v>8</v>
      </c>
      <c r="K3" s="81">
        <v>9</v>
      </c>
      <c r="L3" s="81">
        <v>10</v>
      </c>
      <c r="M3" s="81">
        <v>11</v>
      </c>
      <c r="N3" s="81">
        <v>12</v>
      </c>
      <c r="O3" s="81">
        <v>13</v>
      </c>
      <c r="P3" s="81">
        <v>14</v>
      </c>
      <c r="Q3" s="81">
        <v>15</v>
      </c>
      <c r="R3" s="81">
        <v>16</v>
      </c>
      <c r="S3" s="81">
        <v>17</v>
      </c>
      <c r="T3" s="81">
        <v>18</v>
      </c>
      <c r="U3" s="81">
        <v>19</v>
      </c>
      <c r="V3" s="81">
        <v>20</v>
      </c>
      <c r="W3" s="81">
        <v>21</v>
      </c>
      <c r="X3" s="81">
        <v>22</v>
      </c>
      <c r="Y3" s="81">
        <v>23</v>
      </c>
      <c r="Z3" s="81">
        <v>24</v>
      </c>
      <c r="AA3" s="81">
        <v>25</v>
      </c>
      <c r="AB3" s="81">
        <v>26</v>
      </c>
      <c r="AC3" s="81">
        <v>27</v>
      </c>
      <c r="AD3" s="81">
        <v>28</v>
      </c>
      <c r="AE3" s="81">
        <v>29</v>
      </c>
      <c r="AF3" s="81">
        <v>30</v>
      </c>
      <c r="AG3" s="81">
        <v>31</v>
      </c>
      <c r="AH3" s="81">
        <v>32</v>
      </c>
      <c r="AI3" s="81">
        <v>33</v>
      </c>
      <c r="AJ3" s="81">
        <v>34</v>
      </c>
      <c r="AK3" s="81">
        <v>35</v>
      </c>
      <c r="AL3" s="81">
        <v>36</v>
      </c>
      <c r="AM3" s="81">
        <v>37</v>
      </c>
      <c r="AN3" s="81">
        <v>38</v>
      </c>
      <c r="AO3" s="81">
        <v>39</v>
      </c>
      <c r="AP3" s="81">
        <v>40</v>
      </c>
      <c r="AQ3" s="81">
        <v>41</v>
      </c>
      <c r="AR3" s="81">
        <v>42</v>
      </c>
      <c r="AS3" s="81">
        <v>43</v>
      </c>
      <c r="AT3" s="81">
        <v>44</v>
      </c>
      <c r="AU3" s="81">
        <v>45</v>
      </c>
      <c r="AV3" s="81">
        <v>46</v>
      </c>
      <c r="AW3" s="81">
        <v>47</v>
      </c>
      <c r="AX3" s="81">
        <v>48</v>
      </c>
      <c r="AY3" s="81">
        <v>49</v>
      </c>
      <c r="AZ3" s="81">
        <v>50</v>
      </c>
      <c r="BA3" s="81">
        <v>51</v>
      </c>
      <c r="BB3" s="81">
        <v>52</v>
      </c>
      <c r="BC3" s="81">
        <v>53</v>
      </c>
      <c r="BD3" s="81">
        <v>54</v>
      </c>
      <c r="BE3" s="81">
        <v>55</v>
      </c>
      <c r="BF3" s="81">
        <v>56</v>
      </c>
      <c r="BG3" s="81">
        <v>57</v>
      </c>
      <c r="BH3" s="81">
        <v>58</v>
      </c>
      <c r="BI3" s="81">
        <v>59</v>
      </c>
      <c r="BJ3" s="81">
        <v>60</v>
      </c>
      <c r="BK3" s="81">
        <v>61</v>
      </c>
      <c r="BL3" s="81">
        <v>62</v>
      </c>
      <c r="BM3" s="81">
        <v>63</v>
      </c>
      <c r="BN3" s="81">
        <v>64</v>
      </c>
      <c r="BO3" s="81">
        <v>65</v>
      </c>
      <c r="BP3" s="81">
        <v>66</v>
      </c>
      <c r="BQ3" s="81">
        <v>67</v>
      </c>
      <c r="BR3" s="81">
        <v>68</v>
      </c>
      <c r="BS3" s="81">
        <v>69</v>
      </c>
      <c r="BT3" s="81">
        <v>70</v>
      </c>
      <c r="BU3" s="81">
        <v>71</v>
      </c>
      <c r="BV3" s="81">
        <v>72</v>
      </c>
      <c r="BW3" s="81">
        <v>73</v>
      </c>
      <c r="BX3" s="81">
        <v>74</v>
      </c>
      <c r="BY3" s="81">
        <v>75</v>
      </c>
      <c r="BZ3" s="81">
        <v>76</v>
      </c>
      <c r="CA3" s="81">
        <v>77</v>
      </c>
      <c r="CB3" s="81">
        <v>78</v>
      </c>
      <c r="CC3" s="81">
        <v>79</v>
      </c>
      <c r="CD3" s="81">
        <v>80</v>
      </c>
      <c r="CE3" s="81">
        <v>81</v>
      </c>
      <c r="CF3" s="81">
        <v>82</v>
      </c>
      <c r="CG3" s="81">
        <v>83</v>
      </c>
      <c r="CH3" s="81">
        <v>84</v>
      </c>
      <c r="CI3" s="81">
        <v>85</v>
      </c>
      <c r="CJ3" s="81">
        <v>86</v>
      </c>
      <c r="CK3" s="81">
        <v>87</v>
      </c>
      <c r="CL3" s="81">
        <v>88</v>
      </c>
      <c r="CM3" s="81">
        <v>89</v>
      </c>
      <c r="CN3" s="81">
        <v>90</v>
      </c>
      <c r="CO3" s="81">
        <v>91</v>
      </c>
      <c r="CP3" s="81">
        <v>92</v>
      </c>
      <c r="CQ3" s="81">
        <v>93</v>
      </c>
      <c r="CR3" s="81">
        <v>94</v>
      </c>
      <c r="CS3" s="81">
        <v>95</v>
      </c>
      <c r="CT3" s="81">
        <v>96</v>
      </c>
      <c r="CU3" s="81">
        <v>97</v>
      </c>
      <c r="CV3" s="81">
        <v>98</v>
      </c>
      <c r="CW3" s="81">
        <v>99</v>
      </c>
      <c r="CX3" s="81">
        <v>100</v>
      </c>
      <c r="CY3" s="81">
        <v>101</v>
      </c>
      <c r="CZ3" s="81">
        <v>102</v>
      </c>
      <c r="DA3" s="81">
        <v>103</v>
      </c>
      <c r="DB3" s="81">
        <v>104</v>
      </c>
      <c r="DC3" s="81">
        <v>105</v>
      </c>
      <c r="DD3" s="81">
        <v>106</v>
      </c>
      <c r="DE3" s="81">
        <v>107</v>
      </c>
      <c r="DF3" s="81">
        <v>108</v>
      </c>
      <c r="DG3" s="81">
        <v>109</v>
      </c>
      <c r="DH3" s="81">
        <v>110</v>
      </c>
      <c r="DI3" s="81">
        <v>111</v>
      </c>
      <c r="DJ3" s="81">
        <v>112</v>
      </c>
      <c r="DK3" s="81">
        <v>113</v>
      </c>
      <c r="DL3" s="81">
        <v>114</v>
      </c>
      <c r="DM3" s="81">
        <v>115</v>
      </c>
      <c r="DN3" s="81">
        <v>116</v>
      </c>
      <c r="DO3" s="81">
        <v>117</v>
      </c>
      <c r="DP3" s="81">
        <v>118</v>
      </c>
      <c r="DQ3" s="81">
        <v>119</v>
      </c>
      <c r="DR3" s="81">
        <v>120</v>
      </c>
      <c r="DS3" s="81">
        <v>121</v>
      </c>
      <c r="DT3" s="81">
        <v>122</v>
      </c>
      <c r="DU3" s="81">
        <v>123</v>
      </c>
      <c r="DV3" s="81">
        <v>124</v>
      </c>
      <c r="DW3" s="81">
        <v>125</v>
      </c>
      <c r="DX3" s="81">
        <v>126</v>
      </c>
      <c r="DY3" s="81">
        <v>127</v>
      </c>
      <c r="DZ3" s="81">
        <v>128</v>
      </c>
      <c r="EA3" s="81">
        <v>129</v>
      </c>
      <c r="EB3" s="81">
        <v>130</v>
      </c>
      <c r="EC3" s="81">
        <v>131</v>
      </c>
      <c r="ED3" s="81">
        <v>132</v>
      </c>
      <c r="EE3" s="81">
        <v>133</v>
      </c>
      <c r="EF3" s="81">
        <v>134</v>
      </c>
      <c r="EG3" s="81">
        <v>135</v>
      </c>
      <c r="EH3" s="81">
        <v>136</v>
      </c>
      <c r="EI3" s="81">
        <v>137</v>
      </c>
      <c r="EJ3" s="81">
        <v>138</v>
      </c>
      <c r="EK3" s="81">
        <v>139</v>
      </c>
      <c r="EL3" s="81">
        <v>140</v>
      </c>
      <c r="EM3" s="81">
        <v>141</v>
      </c>
      <c r="EN3" s="81">
        <v>142</v>
      </c>
      <c r="EO3" s="81">
        <v>143</v>
      </c>
      <c r="EP3" s="81">
        <v>144</v>
      </c>
      <c r="EQ3" s="81">
        <v>145</v>
      </c>
      <c r="ER3" s="81">
        <v>146</v>
      </c>
      <c r="ES3" s="81">
        <v>147</v>
      </c>
      <c r="ET3" s="81">
        <v>148</v>
      </c>
      <c r="EU3" s="81">
        <v>149</v>
      </c>
      <c r="EV3" s="81">
        <v>150</v>
      </c>
      <c r="EW3" s="81">
        <v>151</v>
      </c>
      <c r="EX3" s="81">
        <v>152</v>
      </c>
      <c r="EY3" s="81">
        <v>153</v>
      </c>
      <c r="EZ3" s="81">
        <v>154</v>
      </c>
      <c r="FA3" s="81">
        <v>155</v>
      </c>
      <c r="FB3" s="81">
        <v>156</v>
      </c>
      <c r="FC3" s="81">
        <v>157</v>
      </c>
      <c r="FD3" s="81">
        <v>158</v>
      </c>
      <c r="FE3" s="81">
        <v>159</v>
      </c>
      <c r="FF3" s="81">
        <v>160</v>
      </c>
      <c r="FG3" s="81">
        <v>161</v>
      </c>
      <c r="FH3" s="81">
        <v>162</v>
      </c>
      <c r="FI3" s="81">
        <v>163</v>
      </c>
      <c r="FJ3" s="81">
        <v>164</v>
      </c>
      <c r="FK3" s="81">
        <v>165</v>
      </c>
      <c r="FL3" s="81">
        <v>166</v>
      </c>
      <c r="FM3" s="81">
        <v>167</v>
      </c>
      <c r="FN3" s="81">
        <v>168</v>
      </c>
      <c r="FO3" s="81">
        <v>169</v>
      </c>
      <c r="FP3" s="81">
        <v>170</v>
      </c>
      <c r="FQ3" s="81">
        <v>171</v>
      </c>
      <c r="FR3" s="81">
        <v>172</v>
      </c>
      <c r="FS3" s="81">
        <v>173</v>
      </c>
      <c r="FT3" s="81">
        <v>174</v>
      </c>
      <c r="FU3" s="81">
        <v>175</v>
      </c>
      <c r="FV3" s="81">
        <v>176</v>
      </c>
      <c r="FW3" s="81">
        <v>177</v>
      </c>
      <c r="FX3" s="81">
        <v>178</v>
      </c>
      <c r="FY3" s="81">
        <v>179</v>
      </c>
      <c r="FZ3" s="81">
        <v>180</v>
      </c>
      <c r="GA3" s="81">
        <v>181</v>
      </c>
      <c r="GB3" s="81">
        <v>182</v>
      </c>
      <c r="GC3" s="81">
        <v>183</v>
      </c>
      <c r="GD3" s="81">
        <v>184</v>
      </c>
      <c r="GE3" s="81">
        <v>185</v>
      </c>
      <c r="GF3" s="81">
        <v>186</v>
      </c>
      <c r="GG3" s="81">
        <v>187</v>
      </c>
      <c r="GH3" s="81">
        <v>188</v>
      </c>
      <c r="GI3" s="81">
        <v>189</v>
      </c>
      <c r="GJ3" s="81">
        <v>190</v>
      </c>
      <c r="GK3" s="81">
        <v>191</v>
      </c>
      <c r="GL3" s="81">
        <v>192</v>
      </c>
      <c r="GM3" s="81">
        <v>193</v>
      </c>
      <c r="GN3" s="81">
        <v>194</v>
      </c>
    </row>
    <row r="4" spans="1:196" x14ac:dyDescent="0.2">
      <c r="A4" s="58" t="s">
        <v>30</v>
      </c>
      <c r="B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row>
    <row r="5" spans="1:196" x14ac:dyDescent="0.2">
      <c r="A5" s="57" t="s">
        <v>190</v>
      </c>
      <c r="B5" s="57"/>
      <c r="C5" s="62">
        <f>Input!E$35</f>
        <v>281.41300000000001</v>
      </c>
      <c r="D5" s="62">
        <f>Input!F$35</f>
        <v>296.19099999999997</v>
      </c>
      <c r="E5" s="62">
        <f>Input!G$35</f>
        <v>310.988</v>
      </c>
      <c r="F5" s="62">
        <f>Input!H$35</f>
        <v>325.863</v>
      </c>
      <c r="G5" s="62">
        <f>Input!I$35</f>
        <v>339.64299999999997</v>
      </c>
      <c r="H5" s="62">
        <f>Input!J$35</f>
        <v>354.15134500283676</v>
      </c>
      <c r="I5" s="62">
        <f>Input!K$35</f>
        <v>369.28058237025976</v>
      </c>
      <c r="J5" s="62">
        <f>Input!L$35</f>
        <v>385.40060992104429</v>
      </c>
      <c r="K5" s="62">
        <f>Input!M$35</f>
        <v>402.05668332632177</v>
      </c>
      <c r="L5" s="62">
        <f>Input!N$35</f>
        <v>419.31458518682859</v>
      </c>
      <c r="M5" s="62">
        <f>Input!O$35</f>
        <v>437.14762331779571</v>
      </c>
      <c r="N5" s="62">
        <f>Input!P$35</f>
        <v>455.53591234271858</v>
      </c>
      <c r="O5" s="62">
        <f>Input!Q$35</f>
        <v>474.56292122217076</v>
      </c>
      <c r="P5" s="62">
        <f>Input!R$35</f>
        <v>494.19910159112356</v>
      </c>
      <c r="Q5" s="62">
        <f>Input!S$35</f>
        <v>514.51200904436973</v>
      </c>
      <c r="R5" s="62">
        <f>Input!T$35</f>
        <v>535.57254947537717</v>
      </c>
      <c r="S5" s="62">
        <f>Input!U$35</f>
        <v>557.43541065919226</v>
      </c>
      <c r="T5" s="62">
        <f>Input!V$35</f>
        <v>580.18721536994326</v>
      </c>
      <c r="U5" s="62">
        <f>Input!W$35</f>
        <v>603.83531768213686</v>
      </c>
      <c r="V5" s="62">
        <f>Input!X$35</f>
        <v>628.48521479514682</v>
      </c>
      <c r="W5" s="62">
        <f>Input!Y$35</f>
        <v>654.14737688691321</v>
      </c>
      <c r="X5" s="62">
        <f>Input!Z$35</f>
        <v>680.90384742979245</v>
      </c>
      <c r="Y5" s="62">
        <f>Input!AA$35</f>
        <v>708.84217487083276</v>
      </c>
      <c r="Z5" s="62">
        <f>Input!AB$35</f>
        <v>737.94730028143101</v>
      </c>
      <c r="AA5" s="62">
        <f>Input!AC$35</f>
        <v>768.21181210757084</v>
      </c>
      <c r="AB5" s="62">
        <f>Input!AD$35</f>
        <v>799.66715240254825</v>
      </c>
      <c r="AC5" s="62">
        <f>Input!AE$35</f>
        <v>832.3409553352883</v>
      </c>
      <c r="AD5" s="62">
        <f>Input!AF$35</f>
        <v>866.22112532620497</v>
      </c>
      <c r="AE5" s="62">
        <f>Input!AG$35</f>
        <v>901.29218568975648</v>
      </c>
      <c r="AF5" s="62">
        <f>Input!AH$35</f>
        <v>937.62571334719576</v>
      </c>
      <c r="AG5" s="62">
        <f>Input!AI$35</f>
        <v>975.18074927278292</v>
      </c>
      <c r="AH5" s="62">
        <f>Input!AJ$35</f>
        <v>1013.9263984110333</v>
      </c>
      <c r="AI5" s="62">
        <f>Input!AK$35</f>
        <v>1053.8411819657613</v>
      </c>
      <c r="AJ5" s="62">
        <f>Input!AL$35</f>
        <v>1095.0402486157373</v>
      </c>
      <c r="AK5" s="62">
        <f>Input!AM$35</f>
        <v>1137.3492538427804</v>
      </c>
      <c r="AL5" s="62">
        <f>Input!AN$35</f>
        <v>1180.8783478806081</v>
      </c>
      <c r="AM5" s="75">
        <f>Input!AO$35</f>
        <v>1225.5665140899459</v>
      </c>
      <c r="AN5" s="75">
        <f>Input!AP$35</f>
        <v>1271.4324190802893</v>
      </c>
      <c r="AO5" s="75">
        <f>Input!AQ$35</f>
        <v>1318.6063746499301</v>
      </c>
      <c r="AP5" s="75">
        <f>Input!AR$35</f>
        <v>1367.1245066029421</v>
      </c>
      <c r="AQ5" s="75">
        <f>Input!AS$35</f>
        <v>1417.0011230132445</v>
      </c>
      <c r="AR5" s="75">
        <f>Input!AT$35</f>
        <v>1468.5912566891368</v>
      </c>
      <c r="AS5" s="75">
        <f>Input!AU$35</f>
        <v>1521.816496838836</v>
      </c>
      <c r="AT5" s="75">
        <f>Input!AV$35</f>
        <v>1576.771252923184</v>
      </c>
      <c r="AU5" s="75">
        <f>Input!AW$35</f>
        <v>1633.6342760882806</v>
      </c>
      <c r="AV5" s="75">
        <f>Input!AX$35</f>
        <v>1692.6078619226753</v>
      </c>
      <c r="AW5" s="75">
        <f>Input!AY$35</f>
        <v>1753.7568486486027</v>
      </c>
      <c r="AX5" s="75">
        <f>Input!AZ$35</f>
        <v>1817.2685147411933</v>
      </c>
      <c r="AY5" s="75">
        <f>Input!BA$35</f>
        <v>1883.1438931276184</v>
      </c>
      <c r="AZ5" s="75">
        <f>Input!BB$35</f>
        <v>1951.5778754918178</v>
      </c>
      <c r="BA5" s="75">
        <f>Input!BC$35</f>
        <v>2022.8232385723938</v>
      </c>
      <c r="BB5" s="75">
        <f>Input!BD$35</f>
        <v>2096.6210582957683</v>
      </c>
      <c r="BC5" s="75">
        <f>Input!BE$35</f>
        <v>2173.3636112820682</v>
      </c>
      <c r="BD5" s="75">
        <f>Input!BF$35</f>
        <v>2252.831015407201</v>
      </c>
      <c r="BE5" s="75">
        <f>Input!BG$35</f>
        <v>2335.0616203818909</v>
      </c>
      <c r="BF5" s="75">
        <f>Input!BH$35</f>
        <v>2420.4209006734477</v>
      </c>
      <c r="BG5" s="75">
        <f>Input!BI$35</f>
        <v>2508.6731190537198</v>
      </c>
      <c r="BH5" s="75">
        <f>Input!BJ$35</f>
        <v>2600.2770660501023</v>
      </c>
      <c r="BI5" s="75">
        <f>Input!BK$35</f>
        <v>2695.0695399110509</v>
      </c>
      <c r="BJ5" s="75">
        <f>Input!BL$35</f>
        <v>2793.3882590275143</v>
      </c>
      <c r="BK5" s="75">
        <f>Input!BM$35</f>
        <v>2895.2162520322113</v>
      </c>
      <c r="BL5" s="75">
        <f>Input!BN$35</f>
        <v>3000.7290842211428</v>
      </c>
      <c r="BM5" s="75">
        <f>Input!BO$35</f>
        <v>3110.1609255194235</v>
      </c>
      <c r="BN5" s="75">
        <f>Input!BP$35</f>
        <v>3223.2179204556383</v>
      </c>
      <c r="BO5" s="75">
        <f>Input!BQ$35</f>
        <v>3340.1465116147183</v>
      </c>
      <c r="BP5" s="75">
        <f>Input!BR$35</f>
        <v>3460.9951281126118</v>
      </c>
      <c r="BQ5" s="75">
        <f>Input!BS$35</f>
        <v>3585.8267835877023</v>
      </c>
      <c r="BR5" s="75">
        <f>Input!BT$35</f>
        <v>3714.6965356314149</v>
      </c>
      <c r="BS5" s="75">
        <f>Input!BU$35</f>
        <v>3848.0131728345345</v>
      </c>
      <c r="BT5" s="75">
        <f>Input!BV$35</f>
        <v>3985.8827525554352</v>
      </c>
      <c r="BU5" s="75">
        <f>Input!BW$35</f>
        <v>4128.2514838479929</v>
      </c>
      <c r="BV5" s="75">
        <f>Input!BX$35</f>
        <v>4275.5865538308763</v>
      </c>
      <c r="BW5" s="75">
        <f>Input!BY$35</f>
        <v>4427.5707272757782</v>
      </c>
      <c r="BX5" s="75">
        <f>Input!BZ$35</f>
        <v>4585.0586029300548</v>
      </c>
      <c r="BY5" s="75">
        <f>Input!CA$35</f>
        <v>4747.9734250233005</v>
      </c>
      <c r="BZ5" s="75">
        <f>Input!CB$35</f>
        <v>4917.0762299616017</v>
      </c>
      <c r="CA5" s="75">
        <f>Input!CC$35</f>
        <v>5092.1702741924464</v>
      </c>
      <c r="CB5" s="75">
        <f>Input!CD$35</f>
        <v>5273.5408249427555</v>
      </c>
      <c r="CC5" s="75">
        <f>Input!CE$35</f>
        <v>5461.7131295302561</v>
      </c>
      <c r="CD5" s="75">
        <f>Input!CF$35</f>
        <v>5656.7982572227138</v>
      </c>
      <c r="CE5" s="75">
        <f>Input!CG$35</f>
        <v>5859.1851717227637</v>
      </c>
      <c r="CF5" s="75">
        <f>Input!CH$35</f>
        <v>6069.0611739952292</v>
      </c>
      <c r="CG5" s="75">
        <f>Input!CI$35</f>
        <v>6286.6582604281202</v>
      </c>
      <c r="CH5" s="75">
        <f>Input!CJ$35</f>
        <v>6512.768158182379</v>
      </c>
      <c r="CI5" s="75">
        <f>Input!CK$35</f>
        <v>6746.8732803630855</v>
      </c>
      <c r="CJ5" s="75">
        <f>Input!CL$35</f>
        <v>6989.7055561815459</v>
      </c>
      <c r="CK5" s="75">
        <f>Input!CM$35</f>
        <v>7241.7726677349228</v>
      </c>
      <c r="CL5" s="75">
        <f>Input!CN$35</f>
        <v>7502.3199698462968</v>
      </c>
      <c r="CM5" s="75">
        <f>Input!CO$35</f>
        <v>7772.9843963467547</v>
      </c>
      <c r="CN5" s="75">
        <f>Input!CP$35</f>
        <v>8053.4021383444588</v>
      </c>
      <c r="CO5" s="75">
        <f>Input!CQ$35</f>
        <v>8343.7908847561321</v>
      </c>
      <c r="CP5" s="75">
        <f>Input!CR$35</f>
        <v>8644.7860531064234</v>
      </c>
      <c r="CQ5" s="75">
        <f>Input!CS$35</f>
        <v>8956.4962197655041</v>
      </c>
      <c r="CR5" s="75">
        <f>Input!CT$35</f>
        <v>9278.6693437313279</v>
      </c>
      <c r="CS5" s="75">
        <f>Input!CU$35</f>
        <v>9612.8909721751952</v>
      </c>
      <c r="CT5" s="75">
        <f>Input!CV$35</f>
        <v>9958.4310400815721</v>
      </c>
      <c r="CU5" s="75">
        <f>Input!CW$35</f>
        <v>10315.737352616183</v>
      </c>
      <c r="CV5" s="75">
        <f>Input!CX$35</f>
        <v>10686.21608933766</v>
      </c>
      <c r="CW5" s="75">
        <f>Input!CY$35</f>
        <v>11069.656682749939</v>
      </c>
      <c r="CX5" s="88">
        <f t="shared" ref="CX5:DJ6" si="3">CW5*AVERAGE(CS5/CR5,CT5/CS5,CU5/CT5,CV5/CU5,CW5/CV5)</f>
        <v>11467.370463029156</v>
      </c>
      <c r="CY5" s="69">
        <f t="shared" si="3"/>
        <v>11879.16209291419</v>
      </c>
      <c r="CZ5" s="69">
        <f t="shared" si="3"/>
        <v>12305.656444505767</v>
      </c>
      <c r="DA5" s="69">
        <f t="shared" si="3"/>
        <v>12747.519591757306</v>
      </c>
      <c r="DB5" s="69">
        <f t="shared" si="3"/>
        <v>13205.231992367935</v>
      </c>
      <c r="DC5" s="69">
        <f t="shared" si="3"/>
        <v>13679.442937107877</v>
      </c>
      <c r="DD5" s="69">
        <f t="shared" si="3"/>
        <v>14170.635460673921</v>
      </c>
      <c r="DE5" s="69">
        <f t="shared" si="3"/>
        <v>14679.458296541317</v>
      </c>
      <c r="DF5" s="69">
        <f t="shared" si="3"/>
        <v>15206.563441759419</v>
      </c>
      <c r="DG5" s="69">
        <f t="shared" si="3"/>
        <v>15752.596768409934</v>
      </c>
      <c r="DH5" s="69">
        <f t="shared" si="3"/>
        <v>16318.242409114182</v>
      </c>
      <c r="DI5" s="69">
        <f t="shared" si="3"/>
        <v>16904.190331106751</v>
      </c>
      <c r="DJ5" s="69">
        <f t="shared" si="3"/>
        <v>17511.17884441662</v>
      </c>
      <c r="DK5" s="69">
        <f t="shared" ref="DK5:DZ6" si="4">DJ5*AVERAGE(DF5/DE5,DG5/DF5,DH5/DG5,DI5/DH5,DJ5/DI5)</f>
        <v>18139.965401367728</v>
      </c>
      <c r="DL5" s="69">
        <f t="shared" si="4"/>
        <v>18791.330443303606</v>
      </c>
      <c r="DM5" s="69">
        <f t="shared" si="4"/>
        <v>19466.084502736787</v>
      </c>
      <c r="DN5" s="69">
        <f t="shared" si="4"/>
        <v>20165.066062190002</v>
      </c>
      <c r="DO5" s="69">
        <f t="shared" si="4"/>
        <v>20889.146906532966</v>
      </c>
      <c r="DP5" s="69">
        <f t="shared" si="4"/>
        <v>21639.228270619507</v>
      </c>
      <c r="DQ5" s="69">
        <f t="shared" si="4"/>
        <v>22416.243267289945</v>
      </c>
      <c r="DR5" s="69">
        <f t="shared" si="4"/>
        <v>23221.158954886039</v>
      </c>
      <c r="DS5" s="69">
        <f t="shared" si="4"/>
        <v>24054.977152077558</v>
      </c>
      <c r="DT5" s="69">
        <f t="shared" si="4"/>
        <v>24918.735979946607</v>
      </c>
      <c r="DU5" s="69">
        <f t="shared" si="4"/>
        <v>25813.510456118973</v>
      </c>
      <c r="DV5" s="69">
        <f t="shared" si="4"/>
        <v>26740.414185424586</v>
      </c>
      <c r="DW5" s="69">
        <f t="shared" si="4"/>
        <v>27700.60086146438</v>
      </c>
      <c r="DX5" s="69">
        <f t="shared" si="4"/>
        <v>28695.265622210642</v>
      </c>
      <c r="DY5" s="69">
        <f t="shared" si="4"/>
        <v>29725.646533756808</v>
      </c>
      <c r="DZ5" s="69">
        <f t="shared" si="4"/>
        <v>30793.026053628393</v>
      </c>
      <c r="EA5" s="69">
        <f t="shared" ref="EA5:EM6" si="5">DZ5*AVERAGE(DV5/DU5,DW5/DV5,DX5/DW5,DY5/DX5,DZ5/DY5)</f>
        <v>31898.732702971021</v>
      </c>
      <c r="EB5" s="69">
        <f t="shared" si="5"/>
        <v>33044.142727386636</v>
      </c>
      <c r="EC5" s="69">
        <f t="shared" si="5"/>
        <v>34230.681790392635</v>
      </c>
      <c r="ED5" s="69">
        <f t="shared" si="5"/>
        <v>35459.82674350922</v>
      </c>
      <c r="EE5" s="69">
        <f t="shared" si="5"/>
        <v>36733.107459930849</v>
      </c>
      <c r="EF5" s="69">
        <f t="shared" si="5"/>
        <v>38052.108752289685</v>
      </c>
      <c r="EG5" s="69">
        <f t="shared" si="5"/>
        <v>39418.4723433295</v>
      </c>
      <c r="EH5" s="69">
        <f t="shared" si="5"/>
        <v>40833.898905157599</v>
      </c>
      <c r="EI5" s="69">
        <f t="shared" si="5"/>
        <v>42300.150175682487</v>
      </c>
      <c r="EJ5" s="69">
        <f t="shared" si="5"/>
        <v>43819.051152062093</v>
      </c>
      <c r="EK5" s="69">
        <f t="shared" si="5"/>
        <v>45392.492364168094</v>
      </c>
      <c r="EL5" s="69">
        <f t="shared" si="5"/>
        <v>47022.43222673444</v>
      </c>
      <c r="EM5" s="69">
        <f t="shared" si="5"/>
        <v>48710.899476240491</v>
      </c>
    </row>
    <row r="6" spans="1:196" x14ac:dyDescent="0.2">
      <c r="A6" s="57" t="s">
        <v>3</v>
      </c>
      <c r="B6" s="57"/>
      <c r="C6" s="62">
        <f>Input!E$37</f>
        <v>11.601000000000001</v>
      </c>
      <c r="D6" s="62">
        <f>Input!F$37</f>
        <v>12.227</v>
      </c>
      <c r="E6" s="62">
        <f>Input!G$37</f>
        <v>12.983000000000001</v>
      </c>
      <c r="F6" s="62">
        <f>Input!H$37</f>
        <v>13.7</v>
      </c>
      <c r="G6" s="62">
        <f>Input!I$37</f>
        <v>14.523999999999999</v>
      </c>
      <c r="H6" s="62">
        <f>Input!J$37</f>
        <v>15.313078882568666</v>
      </c>
      <c r="I6" s="62">
        <f>Input!K$37</f>
        <v>16.393094633253401</v>
      </c>
      <c r="J6" s="62">
        <f>Input!L$37</f>
        <v>17.542529221918365</v>
      </c>
      <c r="K6" s="62">
        <f>Input!M$37</f>
        <v>18.786249935310234</v>
      </c>
      <c r="L6" s="62">
        <f>Input!N$37</f>
        <v>20.105845789128001</v>
      </c>
      <c r="M6" s="62">
        <f>Input!O$37</f>
        <v>21.482244857544547</v>
      </c>
      <c r="N6" s="62">
        <f>Input!P$37</f>
        <v>22.8960733091108</v>
      </c>
      <c r="O6" s="62">
        <f>Input!Q$37</f>
        <v>24.316406819490989</v>
      </c>
      <c r="P6" s="62">
        <f>Input!R$37</f>
        <v>25.780198786256594</v>
      </c>
      <c r="Q6" s="62">
        <f>Input!S$37</f>
        <v>27.304280873809279</v>
      </c>
      <c r="R6" s="62">
        <f>Input!T$37</f>
        <v>28.899437593082503</v>
      </c>
      <c r="S6" s="62">
        <f>Input!U$37</f>
        <v>30.578504673047188</v>
      </c>
      <c r="T6" s="62">
        <f>Input!V$37</f>
        <v>32.304984771575732</v>
      </c>
      <c r="U6" s="62">
        <f>Input!W$37</f>
        <v>34.145096485454488</v>
      </c>
      <c r="V6" s="62">
        <f>Input!X$37</f>
        <v>36.024021869471824</v>
      </c>
      <c r="W6" s="62">
        <f>Input!Y$37</f>
        <v>37.905224471604448</v>
      </c>
      <c r="X6" s="62">
        <f>Input!Z$37</f>
        <v>39.791853808353061</v>
      </c>
      <c r="Y6" s="62">
        <f>Input!AA$37</f>
        <v>41.667503364511397</v>
      </c>
      <c r="Z6" s="62">
        <f>Input!AB$37</f>
        <v>43.530465722131545</v>
      </c>
      <c r="AA6" s="62">
        <f>Input!AC$37</f>
        <v>45.451982991038378</v>
      </c>
      <c r="AB6" s="62">
        <f>Input!AD$37</f>
        <v>47.395767347199509</v>
      </c>
      <c r="AC6" s="62">
        <f>Input!AE$37</f>
        <v>49.45022700922523</v>
      </c>
      <c r="AD6" s="62">
        <f>Input!AF$37</f>
        <v>51.583627821730389</v>
      </c>
      <c r="AE6" s="62">
        <f>Input!AG$37</f>
        <v>53.822916290799078</v>
      </c>
      <c r="AF6" s="62">
        <f>Input!AH$37</f>
        <v>56.16635283127173</v>
      </c>
      <c r="AG6" s="62">
        <f>Input!AI$37</f>
        <v>58.654658049968873</v>
      </c>
      <c r="AH6" s="62">
        <f>Input!AJ$37</f>
        <v>61.272076055754326</v>
      </c>
      <c r="AI6" s="62">
        <f>Input!AK$37</f>
        <v>64.039559787636875</v>
      </c>
      <c r="AJ6" s="62">
        <f>Input!AL$37</f>
        <v>66.96899243620787</v>
      </c>
      <c r="AK6" s="62">
        <f>Input!AM$37</f>
        <v>70.126120439198758</v>
      </c>
      <c r="AL6" s="62">
        <f>Input!AN$37</f>
        <v>73.566559522358617</v>
      </c>
      <c r="AM6" s="62">
        <f>Input!AO$37</f>
        <v>77.286631604318245</v>
      </c>
      <c r="AN6" s="62">
        <f>Input!AP$37</f>
        <v>81.374358401277888</v>
      </c>
      <c r="AO6" s="62">
        <f>Input!AQ$37</f>
        <v>85.823793830403829</v>
      </c>
      <c r="AP6" s="62">
        <f>Input!AR$37</f>
        <v>90.448293216939575</v>
      </c>
      <c r="AQ6" s="62">
        <f>Input!AS$37</f>
        <v>95.288263876415087</v>
      </c>
      <c r="AR6" s="62">
        <f>Input!AT$37</f>
        <v>100.25177894583865</v>
      </c>
      <c r="AS6" s="62">
        <f>Input!AU$37</f>
        <v>105.41329269048796</v>
      </c>
      <c r="AT6" s="62">
        <f>Input!AV$37</f>
        <v>110.74259513396298</v>
      </c>
      <c r="AU6" s="62">
        <f>Input!AW$37</f>
        <v>116.1703536040776</v>
      </c>
      <c r="AV6" s="62">
        <f>Input!AX$37</f>
        <v>121.68755540326063</v>
      </c>
      <c r="AW6" s="62">
        <f>Input!AY$37</f>
        <v>127.26531869409636</v>
      </c>
      <c r="AX6" s="62">
        <f>Input!AZ$37</f>
        <v>133.15498726717121</v>
      </c>
      <c r="AY6" s="62">
        <f>Input!BA$37</f>
        <v>139.13441439731679</v>
      </c>
      <c r="AZ6" s="62">
        <f>Input!BB$37</f>
        <v>145.13226549166887</v>
      </c>
      <c r="BA6" s="62">
        <f>Input!BC$37</f>
        <v>151.35137207563631</v>
      </c>
      <c r="BB6" s="62">
        <f>Input!BD$37</f>
        <v>157.8926342168977</v>
      </c>
      <c r="BC6" s="62">
        <f>Input!BE$37</f>
        <v>164.66916230674681</v>
      </c>
      <c r="BD6" s="62">
        <f>Input!BF$37</f>
        <v>171.81508061140516</v>
      </c>
      <c r="BE6" s="62">
        <f>Input!BG$37</f>
        <v>179.49206827717524</v>
      </c>
      <c r="BF6" s="62">
        <f>Input!BH$37</f>
        <v>187.68303111206336</v>
      </c>
      <c r="BG6" s="62">
        <f>Input!BI$37</f>
        <v>196.16473549011459</v>
      </c>
      <c r="BH6" s="62">
        <f>Input!BJ$37</f>
        <v>205.02712396935723</v>
      </c>
      <c r="BI6" s="62">
        <f>Input!BK$37</f>
        <v>214.05340423642181</v>
      </c>
      <c r="BJ6" s="62">
        <f>Input!BL$37</f>
        <v>223.23080546143984</v>
      </c>
      <c r="BK6" s="62">
        <f>Input!BM$37</f>
        <v>232.57739874911991</v>
      </c>
      <c r="BL6" s="62">
        <f>Input!BN$37</f>
        <v>241.96320066323199</v>
      </c>
      <c r="BM6" s="62">
        <f>Input!BO$37</f>
        <v>251.54328664933547</v>
      </c>
      <c r="BN6" s="62">
        <f>Input!BP$37</f>
        <v>261.32371601055775</v>
      </c>
      <c r="BO6" s="62">
        <f>Input!BQ$37</f>
        <v>271.43435962802295</v>
      </c>
      <c r="BP6" s="62">
        <f>Input!BR$37</f>
        <v>281.93733826254339</v>
      </c>
      <c r="BQ6" s="62">
        <f>Input!BS$37</f>
        <v>292.86941456461</v>
      </c>
      <c r="BR6" s="62">
        <f>Input!BT$37</f>
        <v>304.22643122717403</v>
      </c>
      <c r="BS6" s="62">
        <f>Input!BU$37</f>
        <v>316.03722351388899</v>
      </c>
      <c r="BT6" s="62">
        <f>Input!BV$37</f>
        <v>328.32823169365628</v>
      </c>
      <c r="BU6" s="62">
        <f>Input!BW$37</f>
        <v>341.10800536814901</v>
      </c>
      <c r="BV6" s="62">
        <f>Input!BX$37</f>
        <v>354.40820174736291</v>
      </c>
      <c r="BW6" s="62">
        <f>Input!BY$37</f>
        <v>368.27709601853519</v>
      </c>
      <c r="BX6" s="62">
        <f>Input!BZ$37</f>
        <v>382.70911081552964</v>
      </c>
      <c r="BY6" s="62">
        <f>Input!CA$37</f>
        <v>397.74655629424018</v>
      </c>
      <c r="BZ6" s="62">
        <f>Input!CB$37</f>
        <v>413.4079560646897</v>
      </c>
      <c r="CA6" s="62">
        <f>Input!CC$37</f>
        <v>429.69362719936191</v>
      </c>
      <c r="CB6" s="62">
        <f>Input!CD$37</f>
        <v>446.61392319616925</v>
      </c>
      <c r="CC6" s="62">
        <f>Input!CE$37</f>
        <v>464.15420493238901</v>
      </c>
      <c r="CD6" s="62">
        <f>Input!CF$37</f>
        <v>482.33577718660541</v>
      </c>
      <c r="CE6" s="62">
        <f>Input!CG$37</f>
        <v>501.14332705273847</v>
      </c>
      <c r="CF6" s="62">
        <f>Input!CH$37</f>
        <v>520.59076752842748</v>
      </c>
      <c r="CG6" s="62">
        <f>Input!CI$37</f>
        <v>540.6867767346605</v>
      </c>
      <c r="CH6" s="62">
        <f>Input!CJ$37</f>
        <v>561.46231698977681</v>
      </c>
      <c r="CI6" s="62">
        <f>Input!CK$37</f>
        <v>582.93712553763567</v>
      </c>
      <c r="CJ6" s="62">
        <f>Input!CL$37</f>
        <v>605.16464760335748</v>
      </c>
      <c r="CK6" s="62">
        <f>Input!CM$37</f>
        <v>628.18336756730537</v>
      </c>
      <c r="CL6" s="62">
        <f>Input!CN$37</f>
        <v>652.05528717995833</v>
      </c>
      <c r="CM6" s="62">
        <f>Input!CO$37</f>
        <v>676.80517550810225</v>
      </c>
      <c r="CN6" s="62">
        <f>Input!CP$37</f>
        <v>702.51855670549048</v>
      </c>
      <c r="CO6" s="62">
        <f>Input!CQ$37</f>
        <v>729.1973463679119</v>
      </c>
      <c r="CP6" s="62">
        <f>Input!CR$37</f>
        <v>756.92864526548601</v>
      </c>
      <c r="CQ6" s="62">
        <f>Input!CS$37</f>
        <v>785.6985233598424</v>
      </c>
      <c r="CR6" s="62">
        <f>Input!CT$37</f>
        <v>815.52341561211847</v>
      </c>
      <c r="CS6" s="62">
        <f>Input!CU$37</f>
        <v>846.47868315466133</v>
      </c>
      <c r="CT6" s="62">
        <f>Input!CV$37</f>
        <v>878.5207998742909</v>
      </c>
      <c r="CU6" s="62">
        <f>Input!CW$37</f>
        <v>911.74593425447881</v>
      </c>
      <c r="CV6" s="62">
        <f>Input!CX$37</f>
        <v>946.1547742898133</v>
      </c>
      <c r="CW6" s="62">
        <f>Input!CY$37</f>
        <v>981.77405443901796</v>
      </c>
      <c r="CX6" s="112">
        <f t="shared" si="3"/>
        <v>1018.888301957105</v>
      </c>
      <c r="CY6" s="63">
        <f t="shared" si="3"/>
        <v>1057.3741459649668</v>
      </c>
      <c r="CZ6" s="63">
        <f t="shared" si="3"/>
        <v>1097.2965550118213</v>
      </c>
      <c r="DA6" s="63">
        <f t="shared" si="3"/>
        <v>1138.7124064075617</v>
      </c>
      <c r="DB6" s="63">
        <f t="shared" si="3"/>
        <v>1181.6923564088379</v>
      </c>
      <c r="DC6" s="63">
        <f t="shared" si="3"/>
        <v>1226.3177139083273</v>
      </c>
      <c r="DD6" s="63">
        <f t="shared" si="3"/>
        <v>1272.6186596185066</v>
      </c>
      <c r="DE6" s="63">
        <f t="shared" si="3"/>
        <v>1320.6635958498923</v>
      </c>
      <c r="DF6" s="63">
        <f t="shared" si="3"/>
        <v>1370.5214746029769</v>
      </c>
      <c r="DG6" s="63">
        <f t="shared" si="3"/>
        <v>1422.2639539648412</v>
      </c>
      <c r="DH6" s="63">
        <f t="shared" si="3"/>
        <v>1475.9626200509274</v>
      </c>
      <c r="DI6" s="63">
        <f t="shared" si="3"/>
        <v>1531.6863081983995</v>
      </c>
      <c r="DJ6" s="63">
        <f t="shared" si="3"/>
        <v>1589.5132002164396</v>
      </c>
      <c r="DK6" s="63">
        <f t="shared" si="4"/>
        <v>1649.5235692071897</v>
      </c>
      <c r="DL6" s="63">
        <f t="shared" si="4"/>
        <v>1711.8001552795788</v>
      </c>
      <c r="DM6" s="63">
        <f t="shared" si="4"/>
        <v>1776.4280947312982</v>
      </c>
      <c r="DN6" s="63">
        <f t="shared" si="4"/>
        <v>1843.4955258220255</v>
      </c>
      <c r="DO6" s="63">
        <f t="shared" si="4"/>
        <v>1913.09501232403</v>
      </c>
      <c r="DP6" s="63">
        <f t="shared" si="4"/>
        <v>1985.3222943478665</v>
      </c>
      <c r="DQ6" s="63">
        <f t="shared" si="4"/>
        <v>2060.2765451044338</v>
      </c>
      <c r="DR6" s="63">
        <f t="shared" si="4"/>
        <v>2138.0605967968345</v>
      </c>
      <c r="DS6" s="63">
        <f t="shared" si="4"/>
        <v>2218.7812396153863</v>
      </c>
      <c r="DT6" s="63">
        <f t="shared" si="4"/>
        <v>2302.549442753847</v>
      </c>
      <c r="DU6" s="63">
        <f t="shared" si="4"/>
        <v>2389.4802740354071</v>
      </c>
      <c r="DV6" s="63">
        <f t="shared" si="4"/>
        <v>2479.693111869507</v>
      </c>
      <c r="DW6" s="63">
        <f t="shared" si="4"/>
        <v>2573.3118450628849</v>
      </c>
      <c r="DX6" s="63">
        <f t="shared" si="4"/>
        <v>2670.4650652169162</v>
      </c>
      <c r="DY6" s="63">
        <f t="shared" si="4"/>
        <v>2771.2862316312562</v>
      </c>
      <c r="DZ6" s="63">
        <f t="shared" si="4"/>
        <v>2875.9138214487434</v>
      </c>
      <c r="EA6" s="63">
        <f t="shared" si="5"/>
        <v>2984.4915367092431</v>
      </c>
      <c r="EB6" s="63">
        <f t="shared" si="5"/>
        <v>3097.1685092474618</v>
      </c>
      <c r="EC6" s="63">
        <f t="shared" si="5"/>
        <v>3214.0995059399165</v>
      </c>
      <c r="ED6" s="63">
        <f t="shared" si="5"/>
        <v>3335.4451362386581</v>
      </c>
      <c r="EE6" s="63">
        <f t="shared" si="5"/>
        <v>3461.3720694206954</v>
      </c>
      <c r="EF6" s="63">
        <f t="shared" si="5"/>
        <v>3592.0532676232142</v>
      </c>
      <c r="EG6" s="63">
        <f t="shared" si="5"/>
        <v>3727.6682243209116</v>
      </c>
      <c r="EH6" s="63">
        <f t="shared" si="5"/>
        <v>3868.4032101190082</v>
      </c>
      <c r="EI6" s="63">
        <f t="shared" si="5"/>
        <v>4014.4515275693052</v>
      </c>
      <c r="EJ6" s="63">
        <f t="shared" si="5"/>
        <v>4166.0137766514272</v>
      </c>
      <c r="EK6" s="63">
        <f t="shared" si="5"/>
        <v>4323.2981311084714</v>
      </c>
      <c r="EL6" s="63">
        <f t="shared" si="5"/>
        <v>4486.5206243563898</v>
      </c>
      <c r="EM6" s="63">
        <f t="shared" si="5"/>
        <v>4655.9054459561085</v>
      </c>
    </row>
    <row r="7" spans="1:196" x14ac:dyDescent="0.2">
      <c r="A7" s="57" t="s">
        <v>222</v>
      </c>
      <c r="B7" s="62"/>
      <c r="C7" s="64">
        <f>Input!E$39</f>
        <v>2.9399999999999999E-2</v>
      </c>
      <c r="D7" s="64">
        <f>Input!F$39</f>
        <v>3.1899999999999998E-2</v>
      </c>
      <c r="E7" s="64">
        <f>Input!G$39</f>
        <v>3.7499999999999999E-2</v>
      </c>
      <c r="F7" s="64">
        <f>Input!H$39</f>
        <v>4.1100000000000005E-2</v>
      </c>
      <c r="G7" s="64">
        <f>Input!I$39</f>
        <v>4.2999999999999997E-2</v>
      </c>
      <c r="H7" s="64">
        <f>Input!J$39</f>
        <v>4.4999999999999998E-2</v>
      </c>
      <c r="I7" s="64">
        <f>Input!K$39</f>
        <v>4.7E-2</v>
      </c>
      <c r="J7" s="64">
        <f>Input!L$39</f>
        <v>4.9000000000000002E-2</v>
      </c>
      <c r="K7" s="64">
        <f>Input!M$39</f>
        <v>5.1000000000000004E-2</v>
      </c>
      <c r="L7" s="64">
        <f>Input!N$39</f>
        <v>5.2999999999999999E-2</v>
      </c>
      <c r="M7" s="64">
        <f>Input!O$39</f>
        <v>5.2999999999999999E-2</v>
      </c>
      <c r="N7" s="64">
        <f>Input!P$39</f>
        <v>5.2999999999999999E-2</v>
      </c>
      <c r="O7" s="64">
        <f>Input!Q$39</f>
        <v>5.2999999999999999E-2</v>
      </c>
      <c r="P7" s="64">
        <f>Input!R$39</f>
        <v>5.2999999999999999E-2</v>
      </c>
      <c r="Q7" s="64">
        <f>Input!S$39</f>
        <v>5.2999999999999999E-2</v>
      </c>
      <c r="R7" s="64">
        <f>Input!T$39</f>
        <v>5.2999999999999999E-2</v>
      </c>
      <c r="S7" s="64">
        <f>Input!U$39</f>
        <v>5.2999999999999999E-2</v>
      </c>
      <c r="T7" s="64">
        <f>Input!V$39</f>
        <v>5.2999999999999999E-2</v>
      </c>
      <c r="U7" s="64">
        <f>Input!W$39</f>
        <v>5.2999999999999999E-2</v>
      </c>
      <c r="V7" s="64">
        <f>Input!X$39</f>
        <v>5.2999999999999999E-2</v>
      </c>
      <c r="W7" s="64">
        <f>Input!Y$39</f>
        <v>5.2999999999999999E-2</v>
      </c>
      <c r="X7" s="64">
        <f>Input!Z$39</f>
        <v>5.2999999999999999E-2</v>
      </c>
      <c r="Y7" s="64">
        <f>Input!AA$39</f>
        <v>5.2999999999999999E-2</v>
      </c>
      <c r="Z7" s="64">
        <f>Input!AB$39</f>
        <v>5.2999999999999999E-2</v>
      </c>
      <c r="AA7" s="64">
        <f>Input!AC$39</f>
        <v>5.2999999999999999E-2</v>
      </c>
      <c r="AB7" s="64">
        <f>Input!AD$39</f>
        <v>5.2999999999999999E-2</v>
      </c>
      <c r="AC7" s="64">
        <f>Input!AE$39</f>
        <v>5.2999999999999999E-2</v>
      </c>
      <c r="AD7" s="64">
        <f>Input!AF$39</f>
        <v>5.2999999999999999E-2</v>
      </c>
      <c r="AE7" s="64">
        <f>Input!AG$39</f>
        <v>5.2999999999999999E-2</v>
      </c>
      <c r="AF7" s="64">
        <f>Input!AH$39</f>
        <v>5.2999999999999999E-2</v>
      </c>
      <c r="AG7" s="64">
        <f>Input!AI$39</f>
        <v>5.2999999999999999E-2</v>
      </c>
      <c r="AH7" s="64">
        <f>Input!AJ$39</f>
        <v>5.2999999999999999E-2</v>
      </c>
      <c r="AI7" s="64">
        <f>Input!AK$39</f>
        <v>5.2999999999999999E-2</v>
      </c>
      <c r="AJ7" s="64">
        <f>Input!AL$39</f>
        <v>5.2999999999999999E-2</v>
      </c>
      <c r="AK7" s="64">
        <f>Input!AM$39</f>
        <v>5.2999999999999999E-2</v>
      </c>
      <c r="AL7" s="64">
        <f>Input!AN$39</f>
        <v>5.2999999999999999E-2</v>
      </c>
      <c r="AM7" s="64">
        <f>Input!AO$39</f>
        <v>5.2999999999999999E-2</v>
      </c>
      <c r="AN7" s="64">
        <f>Input!AP$39</f>
        <v>5.2999999999999999E-2</v>
      </c>
      <c r="AO7" s="64">
        <f>Input!AQ$39</f>
        <v>5.2999999999999999E-2</v>
      </c>
      <c r="AP7" s="64">
        <f>Input!AR$39</f>
        <v>5.2999999999999999E-2</v>
      </c>
      <c r="AQ7" s="64">
        <f>Input!AS$39</f>
        <v>5.2999999999999999E-2</v>
      </c>
      <c r="AR7" s="64">
        <f>Input!AT$39</f>
        <v>5.2999999999999999E-2</v>
      </c>
      <c r="AS7" s="64">
        <f>Input!AU$39</f>
        <v>5.2999999999999999E-2</v>
      </c>
      <c r="AT7" s="64">
        <f>Input!AV$39</f>
        <v>5.2999999999999999E-2</v>
      </c>
      <c r="AU7" s="64">
        <f>Input!AW$39</f>
        <v>5.2999999999999999E-2</v>
      </c>
      <c r="AV7" s="64">
        <f>Input!AX$39</f>
        <v>5.2999999999999999E-2</v>
      </c>
      <c r="AW7" s="64">
        <f>Input!AY$39</f>
        <v>5.2999999999999999E-2</v>
      </c>
      <c r="AX7" s="64">
        <f>Input!AZ$39</f>
        <v>5.2999999999999999E-2</v>
      </c>
      <c r="AY7" s="64">
        <f>Input!BA$39</f>
        <v>5.2999999999999999E-2</v>
      </c>
      <c r="AZ7" s="64">
        <f>Input!BB$39</f>
        <v>5.2999999999999999E-2</v>
      </c>
      <c r="BA7" s="64">
        <f>Input!BC$39</f>
        <v>5.2999999999999999E-2</v>
      </c>
      <c r="BB7" s="64">
        <f>Input!BD$39</f>
        <v>5.2999999999999999E-2</v>
      </c>
      <c r="BC7" s="64">
        <f>Input!BE$39</f>
        <v>5.2999999999999999E-2</v>
      </c>
      <c r="BD7" s="64">
        <f>Input!BF$39</f>
        <v>5.2999999999999999E-2</v>
      </c>
      <c r="BE7" s="64">
        <f>Input!BG$39</f>
        <v>5.2999999999999999E-2</v>
      </c>
      <c r="BF7" s="64">
        <f>Input!BH$39</f>
        <v>5.2999999999999999E-2</v>
      </c>
      <c r="BG7" s="64">
        <f>Input!BI$39</f>
        <v>5.2999999999999999E-2</v>
      </c>
      <c r="BH7" s="64">
        <f>Input!BJ$39</f>
        <v>5.2999999999999999E-2</v>
      </c>
      <c r="BI7" s="64">
        <f>Input!BK$39</f>
        <v>5.2999999999999999E-2</v>
      </c>
      <c r="BJ7" s="64">
        <f>Input!BL$39</f>
        <v>5.2999999999999999E-2</v>
      </c>
      <c r="BK7" s="64">
        <f>Input!BM$39</f>
        <v>5.2999999999999999E-2</v>
      </c>
      <c r="BL7" s="64">
        <f>Input!BN$39</f>
        <v>5.2999999999999999E-2</v>
      </c>
      <c r="BM7" s="64">
        <f>Input!BO$39</f>
        <v>5.2999999999999999E-2</v>
      </c>
      <c r="BN7" s="64">
        <f>Input!BP$39</f>
        <v>5.2999999999999999E-2</v>
      </c>
      <c r="BO7" s="64">
        <f>Input!BQ$39</f>
        <v>5.2999999999999999E-2</v>
      </c>
      <c r="BP7" s="64">
        <f>Input!BR$39</f>
        <v>5.2999999999999999E-2</v>
      </c>
      <c r="BQ7" s="64">
        <f>Input!BS$39</f>
        <v>5.2999999999999999E-2</v>
      </c>
      <c r="BR7" s="64">
        <f>Input!BT$39</f>
        <v>5.2999999999999999E-2</v>
      </c>
      <c r="BS7" s="64">
        <f>Input!BU$39</f>
        <v>5.2999999999999999E-2</v>
      </c>
      <c r="BT7" s="64">
        <f>Input!BV$39</f>
        <v>5.2999999999999999E-2</v>
      </c>
      <c r="BU7" s="64">
        <f>Input!BW$39</f>
        <v>5.2999999999999999E-2</v>
      </c>
      <c r="BV7" s="64">
        <f>Input!BX$39</f>
        <v>5.2999999999999999E-2</v>
      </c>
      <c r="BW7" s="64">
        <f>Input!BY$39</f>
        <v>5.2999999999999999E-2</v>
      </c>
      <c r="BX7" s="64">
        <f>Input!BZ$39</f>
        <v>5.2999999999999999E-2</v>
      </c>
      <c r="BY7" s="64">
        <f>Input!CA$39</f>
        <v>5.2999999999999999E-2</v>
      </c>
      <c r="BZ7" s="64">
        <f>Input!CB$39</f>
        <v>5.2999999999999999E-2</v>
      </c>
      <c r="CA7" s="64">
        <f>Input!CC$39</f>
        <v>5.2999999999999999E-2</v>
      </c>
      <c r="CB7" s="64">
        <f>Input!CD$39</f>
        <v>5.2999999999999999E-2</v>
      </c>
      <c r="CC7" s="64">
        <f>Input!CE$39</f>
        <v>5.2999999999999999E-2</v>
      </c>
      <c r="CD7" s="64">
        <f>Input!CF$39</f>
        <v>5.2999999999999999E-2</v>
      </c>
      <c r="CE7" s="64">
        <f>Input!CG$39</f>
        <v>5.2999999999999999E-2</v>
      </c>
      <c r="CF7" s="64">
        <f>Input!CH$39</f>
        <v>5.2999999999999999E-2</v>
      </c>
      <c r="CG7" s="64">
        <f>Input!CI$39</f>
        <v>5.2999999999999999E-2</v>
      </c>
      <c r="CH7" s="64">
        <f>Input!CJ$39</f>
        <v>5.2999999999999999E-2</v>
      </c>
      <c r="CI7" s="64">
        <f>Input!CK$39</f>
        <v>5.2999999999999999E-2</v>
      </c>
      <c r="CJ7" s="64">
        <f>Input!CL$39</f>
        <v>5.2999999999999999E-2</v>
      </c>
      <c r="CK7" s="64">
        <f>Input!CM$39</f>
        <v>5.2999999999999999E-2</v>
      </c>
      <c r="CL7" s="64">
        <f>Input!CN$39</f>
        <v>5.2999999999999999E-2</v>
      </c>
      <c r="CM7" s="64">
        <f>Input!CO$39</f>
        <v>5.2999999999999999E-2</v>
      </c>
      <c r="CN7" s="64">
        <f>Input!CP$39</f>
        <v>5.2999999999999999E-2</v>
      </c>
      <c r="CO7" s="64">
        <f>Input!CQ$39</f>
        <v>5.2999999999999999E-2</v>
      </c>
      <c r="CP7" s="64">
        <f>Input!CR$39</f>
        <v>5.2999999999999999E-2</v>
      </c>
      <c r="CQ7" s="64">
        <f>Input!CS$39</f>
        <v>5.2999999999999999E-2</v>
      </c>
      <c r="CR7" s="64">
        <f>Input!CT$39</f>
        <v>5.2999999999999999E-2</v>
      </c>
      <c r="CS7" s="64">
        <f>Input!CU$39</f>
        <v>5.2999999999999999E-2</v>
      </c>
      <c r="CT7" s="64">
        <f>Input!CV$39</f>
        <v>5.2999999999999999E-2</v>
      </c>
      <c r="CU7" s="64">
        <f>Input!CW$39</f>
        <v>5.2999999999999999E-2</v>
      </c>
      <c r="CV7" s="64">
        <f>Input!CX$39</f>
        <v>5.2999999999999999E-2</v>
      </c>
      <c r="CW7" s="64">
        <f>Input!CY$39</f>
        <v>5.2999999999999999E-2</v>
      </c>
      <c r="CX7" s="89">
        <f>CW7</f>
        <v>5.2999999999999999E-2</v>
      </c>
      <c r="CY7" s="64">
        <f>CX7</f>
        <v>5.2999999999999999E-2</v>
      </c>
      <c r="CZ7" s="64">
        <f t="shared" ref="CZ7:EM7" si="6">CY7</f>
        <v>5.2999999999999999E-2</v>
      </c>
      <c r="DA7" s="64">
        <f t="shared" si="6"/>
        <v>5.2999999999999999E-2</v>
      </c>
      <c r="DB7" s="64">
        <f t="shared" si="6"/>
        <v>5.2999999999999999E-2</v>
      </c>
      <c r="DC7" s="64">
        <f t="shared" si="6"/>
        <v>5.2999999999999999E-2</v>
      </c>
      <c r="DD7" s="64">
        <f t="shared" si="6"/>
        <v>5.2999999999999999E-2</v>
      </c>
      <c r="DE7" s="64">
        <f t="shared" si="6"/>
        <v>5.2999999999999999E-2</v>
      </c>
      <c r="DF7" s="64">
        <f t="shared" si="6"/>
        <v>5.2999999999999999E-2</v>
      </c>
      <c r="DG7" s="64">
        <f t="shared" si="6"/>
        <v>5.2999999999999999E-2</v>
      </c>
      <c r="DH7" s="64">
        <f t="shared" si="6"/>
        <v>5.2999999999999999E-2</v>
      </c>
      <c r="DI7" s="64">
        <f t="shared" si="6"/>
        <v>5.2999999999999999E-2</v>
      </c>
      <c r="DJ7" s="64">
        <f t="shared" si="6"/>
        <v>5.2999999999999999E-2</v>
      </c>
      <c r="DK7" s="64">
        <f t="shared" si="6"/>
        <v>5.2999999999999999E-2</v>
      </c>
      <c r="DL7" s="64">
        <f t="shared" si="6"/>
        <v>5.2999999999999999E-2</v>
      </c>
      <c r="DM7" s="64">
        <f t="shared" si="6"/>
        <v>5.2999999999999999E-2</v>
      </c>
      <c r="DN7" s="64">
        <f t="shared" si="6"/>
        <v>5.2999999999999999E-2</v>
      </c>
      <c r="DO7" s="64">
        <f t="shared" si="6"/>
        <v>5.2999999999999999E-2</v>
      </c>
      <c r="DP7" s="64">
        <f t="shared" si="6"/>
        <v>5.2999999999999999E-2</v>
      </c>
      <c r="DQ7" s="64">
        <f t="shared" si="6"/>
        <v>5.2999999999999999E-2</v>
      </c>
      <c r="DR7" s="64">
        <f t="shared" si="6"/>
        <v>5.2999999999999999E-2</v>
      </c>
      <c r="DS7" s="64">
        <f t="shared" si="6"/>
        <v>5.2999999999999999E-2</v>
      </c>
      <c r="DT7" s="64">
        <f t="shared" si="6"/>
        <v>5.2999999999999999E-2</v>
      </c>
      <c r="DU7" s="64">
        <f t="shared" si="6"/>
        <v>5.2999999999999999E-2</v>
      </c>
      <c r="DV7" s="64">
        <f t="shared" si="6"/>
        <v>5.2999999999999999E-2</v>
      </c>
      <c r="DW7" s="64">
        <f t="shared" si="6"/>
        <v>5.2999999999999999E-2</v>
      </c>
      <c r="DX7" s="64">
        <f t="shared" si="6"/>
        <v>5.2999999999999999E-2</v>
      </c>
      <c r="DY7" s="64">
        <f t="shared" si="6"/>
        <v>5.2999999999999999E-2</v>
      </c>
      <c r="DZ7" s="64">
        <f t="shared" si="6"/>
        <v>5.2999999999999999E-2</v>
      </c>
      <c r="EA7" s="64">
        <f t="shared" si="6"/>
        <v>5.2999999999999999E-2</v>
      </c>
      <c r="EB7" s="64">
        <f t="shared" si="6"/>
        <v>5.2999999999999999E-2</v>
      </c>
      <c r="EC7" s="64">
        <f t="shared" si="6"/>
        <v>5.2999999999999999E-2</v>
      </c>
      <c r="ED7" s="64">
        <f t="shared" si="6"/>
        <v>5.2999999999999999E-2</v>
      </c>
      <c r="EE7" s="64">
        <f t="shared" si="6"/>
        <v>5.2999999999999999E-2</v>
      </c>
      <c r="EF7" s="64">
        <f t="shared" si="6"/>
        <v>5.2999999999999999E-2</v>
      </c>
      <c r="EG7" s="64">
        <f t="shared" si="6"/>
        <v>5.2999999999999999E-2</v>
      </c>
      <c r="EH7" s="64">
        <f t="shared" si="6"/>
        <v>5.2999999999999999E-2</v>
      </c>
      <c r="EI7" s="64">
        <f t="shared" si="6"/>
        <v>5.2999999999999999E-2</v>
      </c>
      <c r="EJ7" s="64">
        <f t="shared" si="6"/>
        <v>5.2999999999999999E-2</v>
      </c>
      <c r="EK7" s="64">
        <f t="shared" si="6"/>
        <v>5.2999999999999999E-2</v>
      </c>
      <c r="EL7" s="64">
        <f t="shared" si="6"/>
        <v>5.2999999999999999E-2</v>
      </c>
      <c r="EM7" s="64">
        <f t="shared" si="6"/>
        <v>5.2999999999999999E-2</v>
      </c>
    </row>
    <row r="8" spans="1:196" x14ac:dyDescent="0.2">
      <c r="A8" s="57"/>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row>
    <row r="9" spans="1:196" x14ac:dyDescent="0.2">
      <c r="A9" s="57" t="s">
        <v>32</v>
      </c>
      <c r="B9" s="62"/>
      <c r="C9" s="62">
        <f>IF(ISBLANK(Input!E$23),"",Input!E$23)</f>
        <v>0.5</v>
      </c>
      <c r="D9" s="62">
        <f>IF(ISBLANK(Input!F$23),"",Input!F$23)</f>
        <v>1</v>
      </c>
      <c r="E9" s="62">
        <f>IF(ISBLANK(Input!G$23),"",Input!G$23)</f>
        <v>1.5</v>
      </c>
      <c r="F9" s="62">
        <f>IF(ISBLANK(Input!H$23),"",Input!H$23)</f>
        <v>2.2000000000000002</v>
      </c>
      <c r="G9" s="62">
        <f>IF(ISBLANK(Input!I$23),"",Input!I$23)</f>
        <v>2.5</v>
      </c>
      <c r="H9" s="62" t="str">
        <f>IF(ISBLANK(Input!J$23),"",Input!J$23)</f>
        <v/>
      </c>
      <c r="I9" s="62" t="str">
        <f>IF(ISBLANK(Input!K$23),"",Input!K$23)</f>
        <v/>
      </c>
      <c r="J9" s="62" t="str">
        <f>IF(ISBLANK(Input!L$23),"",Input!L$23)</f>
        <v/>
      </c>
      <c r="K9" s="62" t="str">
        <f>IF(ISBLANK(Input!M$23),"",Input!M$23)</f>
        <v/>
      </c>
      <c r="L9" s="62" t="str">
        <f>IF(ISBLANK(Input!N$23),"",Input!N$23)</f>
        <v/>
      </c>
      <c r="M9" s="62" t="str">
        <f>IF(ISBLANK(Input!O$23),"",Input!O$23)</f>
        <v/>
      </c>
      <c r="N9" s="62" t="str">
        <f>IF(ISBLANK(Input!P$23),"",Input!P$23)</f>
        <v/>
      </c>
      <c r="O9" s="62" t="str">
        <f>IF(ISBLANK(Input!Q$23),"",Input!Q$23)</f>
        <v/>
      </c>
      <c r="P9" s="62" t="str">
        <f>IF(ISBLANK(Input!R$23),"",Input!R$23)</f>
        <v/>
      </c>
      <c r="Q9" s="62" t="str">
        <f>IF(ISBLANK(Input!S$23),"",Input!S$23)</f>
        <v/>
      </c>
      <c r="R9" s="62" t="str">
        <f>IF(ISBLANK(Input!T$23),"",Input!T$23)</f>
        <v/>
      </c>
      <c r="S9" s="62" t="str">
        <f>IF(ISBLANK(Input!U$23),"",Input!U$23)</f>
        <v/>
      </c>
      <c r="T9" s="62" t="str">
        <f>IF(ISBLANK(Input!V$23),"",Input!V$23)</f>
        <v/>
      </c>
      <c r="U9" s="62" t="str">
        <f>IF(ISBLANK(Input!W$23),"",Input!W$23)</f>
        <v/>
      </c>
      <c r="V9" s="62" t="str">
        <f>IF(ISBLANK(Input!X$23),"",Input!X$23)</f>
        <v/>
      </c>
      <c r="W9" s="62" t="str">
        <f>IF(ISBLANK(Input!Y$23),"",Input!Y$23)</f>
        <v/>
      </c>
      <c r="X9" s="62" t="str">
        <f>IF(ISBLANK(Input!Z$23),"",Input!Z$23)</f>
        <v/>
      </c>
      <c r="Y9" s="62" t="str">
        <f>IF(ISBLANK(Input!AA$23),"",Input!AA$23)</f>
        <v/>
      </c>
      <c r="Z9" s="62" t="str">
        <f>IF(ISBLANK(Input!AB$23),"",Input!AB$23)</f>
        <v/>
      </c>
      <c r="AA9" s="62" t="str">
        <f>IF(ISBLANK(Input!AC$23),"",Input!AC$23)</f>
        <v/>
      </c>
      <c r="AB9" s="62" t="str">
        <f>IF(ISBLANK(Input!AD$23),"",Input!AD$23)</f>
        <v/>
      </c>
      <c r="AC9" s="62" t="str">
        <f>IF(ISBLANK(Input!AE$23),"",Input!AE$23)</f>
        <v/>
      </c>
      <c r="AD9" s="62" t="str">
        <f>IF(ISBLANK(Input!AF$23),"",Input!AF$23)</f>
        <v/>
      </c>
      <c r="AE9" s="62" t="str">
        <f>IF(ISBLANK(Input!AG$23),"",Input!AG$23)</f>
        <v/>
      </c>
      <c r="AF9" s="62" t="str">
        <f>IF(ISBLANK(Input!AH$23),"",Input!AH$23)</f>
        <v/>
      </c>
      <c r="AG9" s="62" t="str">
        <f>IF(ISBLANK(Input!AI$23),"",Input!AI$23)</f>
        <v/>
      </c>
      <c r="AH9" s="62" t="str">
        <f>IF(ISBLANK(Input!AJ$23),"",Input!AJ$23)</f>
        <v/>
      </c>
      <c r="AI9" s="62" t="str">
        <f>IF(ISBLANK(Input!AK$23),"",Input!AK$23)</f>
        <v/>
      </c>
      <c r="AJ9" s="62" t="str">
        <f>IF(ISBLANK(Input!AL$23),"",Input!AL$23)</f>
        <v/>
      </c>
      <c r="AK9" s="62" t="str">
        <f>IF(ISBLANK(Input!AM$23),"",Input!AM$23)</f>
        <v/>
      </c>
      <c r="AL9" s="62" t="str">
        <f>IF(ISBLANK(Input!AN$23),"",Input!AN$23)</f>
        <v/>
      </c>
      <c r="AM9" s="62" t="str">
        <f>IF(ISBLANK(Input!AO$23),"",Input!AO$23)</f>
        <v/>
      </c>
      <c r="AN9" s="62" t="str">
        <f>IF(ISBLANK(Input!AP$23),"",Input!AP$23)</f>
        <v/>
      </c>
      <c r="AO9" s="62" t="str">
        <f>IF(ISBLANK(Input!AQ$23),"",Input!AQ$23)</f>
        <v/>
      </c>
      <c r="AP9" s="62" t="str">
        <f>IF(ISBLANK(Input!AR$23),"",Input!AR$23)</f>
        <v/>
      </c>
      <c r="AQ9" s="62" t="str">
        <f>IF(ISBLANK(Input!AS$23),"",Input!AS$23)</f>
        <v/>
      </c>
      <c r="AR9" s="62" t="str">
        <f>IF(ISBLANK(Input!AT$23),"",Input!AT$23)</f>
        <v/>
      </c>
      <c r="AS9" s="62" t="str">
        <f>IF(ISBLANK(Input!AU$23),"",Input!AU$23)</f>
        <v/>
      </c>
      <c r="AT9" s="62" t="str">
        <f>IF(ISBLANK(Input!AV$23),"",Input!AV$23)</f>
        <v/>
      </c>
      <c r="AU9" s="62" t="str">
        <f>IF(ISBLANK(Input!AW$23),"",Input!AW$23)</f>
        <v/>
      </c>
      <c r="AV9" s="62" t="str">
        <f>IF(ISBLANK(Input!AX$23),"",Input!AX$23)</f>
        <v/>
      </c>
      <c r="AW9" s="62" t="str">
        <f>IF(ISBLANK(Input!AY$23),"",Input!AY$23)</f>
        <v/>
      </c>
      <c r="AX9" s="62" t="str">
        <f>IF(ISBLANK(Input!AZ$23),"",Input!AZ$23)</f>
        <v/>
      </c>
      <c r="AY9" s="62" t="str">
        <f>IF(ISBLANK(Input!BA$23),"",Input!BA$23)</f>
        <v/>
      </c>
      <c r="AZ9" s="62" t="str">
        <f>IF(ISBLANK(Input!BB$23),"",Input!BB$23)</f>
        <v/>
      </c>
      <c r="BA9" s="62" t="str">
        <f>IF(ISBLANK(Input!BC$23),"",Input!BC$23)</f>
        <v/>
      </c>
      <c r="BB9" s="62" t="str">
        <f>IF(ISBLANK(Input!BD$23),"",Input!BD$23)</f>
        <v/>
      </c>
      <c r="BC9" s="62" t="str">
        <f>IF(ISBLANK(Input!BE$23),"",Input!BE$23)</f>
        <v/>
      </c>
      <c r="BD9" s="62" t="str">
        <f>IF(ISBLANK(Input!BF$23),"",Input!BF$23)</f>
        <v/>
      </c>
      <c r="BE9" s="62" t="str">
        <f>IF(ISBLANK(Input!BG$23),"",Input!BG$23)</f>
        <v/>
      </c>
      <c r="BF9" s="62" t="str">
        <f>IF(ISBLANK(Input!BH$23),"",Input!BH$23)</f>
        <v/>
      </c>
      <c r="BG9" s="62" t="str">
        <f>IF(ISBLANK(Input!BI$23),"",Input!BI$23)</f>
        <v/>
      </c>
      <c r="BH9" s="62" t="str">
        <f>IF(ISBLANK(Input!BJ$23),"",Input!BJ$23)</f>
        <v/>
      </c>
      <c r="BI9" s="62" t="str">
        <f>IF(ISBLANK(Input!BK$23),"",Input!BK$23)</f>
        <v/>
      </c>
      <c r="BJ9" s="62" t="str">
        <f>IF(ISBLANK(Input!BL$23),"",Input!BL$23)</f>
        <v/>
      </c>
      <c r="BK9" s="62" t="str">
        <f>IF(ISBLANK(Input!BM$23),"",Input!BM$23)</f>
        <v/>
      </c>
      <c r="BL9" s="62" t="str">
        <f>IF(ISBLANK(Input!BN$23),"",Input!BN$23)</f>
        <v/>
      </c>
      <c r="BM9" s="62" t="str">
        <f>IF(ISBLANK(Input!BO$23),"",Input!BO$23)</f>
        <v/>
      </c>
      <c r="BN9" s="62" t="str">
        <f>IF(ISBLANK(Input!BP$23),"",Input!BP$23)</f>
        <v/>
      </c>
      <c r="BO9" s="62" t="str">
        <f>IF(ISBLANK(Input!BQ$23),"",Input!BQ$23)</f>
        <v/>
      </c>
      <c r="BP9" s="62" t="str">
        <f>IF(ISBLANK(Input!BR$23),"",Input!BR$23)</f>
        <v/>
      </c>
      <c r="BQ9" s="62" t="str">
        <f>IF(ISBLANK(Input!BS$23),"",Input!BS$23)</f>
        <v/>
      </c>
      <c r="BR9" s="62" t="str">
        <f>IF(ISBLANK(Input!BT$23),"",Input!BT$23)</f>
        <v/>
      </c>
      <c r="BS9" s="62" t="str">
        <f>IF(ISBLANK(Input!BU$23),"",Input!BU$23)</f>
        <v/>
      </c>
      <c r="BT9" s="62" t="str">
        <f>IF(ISBLANK(Input!BV$23),"",Input!BV$23)</f>
        <v/>
      </c>
      <c r="BU9" s="62" t="str">
        <f>IF(ISBLANK(Input!BW$23),"",Input!BW$23)</f>
        <v/>
      </c>
      <c r="BV9" s="62" t="str">
        <f>IF(ISBLANK(Input!BX$23),"",Input!BX$23)</f>
        <v/>
      </c>
      <c r="BW9" s="62" t="str">
        <f>IF(ISBLANK(Input!BY$23),"",Input!BY$23)</f>
        <v/>
      </c>
      <c r="BX9" s="62" t="str">
        <f>IF(ISBLANK(Input!BZ$23),"",Input!BZ$23)</f>
        <v/>
      </c>
      <c r="BY9" s="62" t="str">
        <f>IF(ISBLANK(Input!CA$23),"",Input!CA$23)</f>
        <v/>
      </c>
      <c r="BZ9" s="62" t="str">
        <f>IF(ISBLANK(Input!CB$23),"",Input!CB$23)</f>
        <v/>
      </c>
      <c r="CA9" s="62" t="str">
        <f>IF(ISBLANK(Input!CC$23),"",Input!CC$23)</f>
        <v/>
      </c>
      <c r="CB9" s="62" t="str">
        <f>IF(ISBLANK(Input!CD$23),"",Input!CD$23)</f>
        <v/>
      </c>
      <c r="CC9" s="62" t="str">
        <f>IF(ISBLANK(Input!CE$23),"",Input!CE$23)</f>
        <v/>
      </c>
      <c r="CD9" s="62" t="str">
        <f>IF(ISBLANK(Input!CF$23),"",Input!CF$23)</f>
        <v/>
      </c>
      <c r="CE9" s="62" t="str">
        <f>IF(ISBLANK(Input!CG$23),"",Input!CG$23)</f>
        <v/>
      </c>
      <c r="CF9" s="62" t="str">
        <f>IF(ISBLANK(Input!CH$23),"",Input!CH$23)</f>
        <v/>
      </c>
      <c r="CG9" s="62" t="str">
        <f>IF(ISBLANK(Input!CI$23),"",Input!CI$23)</f>
        <v/>
      </c>
      <c r="CH9" s="62" t="str">
        <f>IF(ISBLANK(Input!CJ$23),"",Input!CJ$23)</f>
        <v/>
      </c>
      <c r="CI9" s="62" t="str">
        <f>IF(ISBLANK(Input!CK$23),"",Input!CK$23)</f>
        <v/>
      </c>
      <c r="CJ9" s="62" t="str">
        <f>IF(ISBLANK(Input!CL$23),"",Input!CL$23)</f>
        <v/>
      </c>
      <c r="CK9" s="62" t="str">
        <f>IF(ISBLANK(Input!CM$23),"",Input!CM$23)</f>
        <v/>
      </c>
      <c r="CL9" s="62" t="str">
        <f>IF(ISBLANK(Input!CN$23),"",Input!CN$23)</f>
        <v/>
      </c>
      <c r="CM9" s="62" t="str">
        <f>IF(ISBLANK(Input!CO$23),"",Input!CO$23)</f>
        <v/>
      </c>
      <c r="CN9" s="62" t="str">
        <f>IF(ISBLANK(Input!CP$23),"",Input!CP$23)</f>
        <v/>
      </c>
      <c r="CO9" s="62" t="str">
        <f>IF(ISBLANK(Input!CQ$23),"",Input!CQ$23)</f>
        <v/>
      </c>
      <c r="CP9" s="62" t="str">
        <f>IF(ISBLANK(Input!CR$23),"",Input!CR$23)</f>
        <v/>
      </c>
      <c r="CQ9" s="62" t="str">
        <f>IF(ISBLANK(Input!CS$23),"",Input!CS$23)</f>
        <v/>
      </c>
      <c r="CR9" s="62"/>
      <c r="CS9" s="62"/>
      <c r="CT9" s="62"/>
      <c r="CU9" s="62"/>
      <c r="CV9" s="62"/>
      <c r="CW9" s="64"/>
      <c r="CX9" s="64"/>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row>
    <row r="10" spans="1:196" x14ac:dyDescent="0.2">
      <c r="A10" s="57" t="s">
        <v>191</v>
      </c>
      <c r="B10" s="62"/>
      <c r="C10" s="62">
        <f>IF(ISBLANK(Input!E$25),"",Input!E$25)</f>
        <v>3.7919999999999998</v>
      </c>
      <c r="D10" s="62">
        <f>IF(ISBLANK(Input!F$25),"",Input!F$25)</f>
        <v>3.3719999999999999</v>
      </c>
      <c r="E10" s="62">
        <f>IF(ISBLANK(Input!G$25),"",Input!G$25)</f>
        <v>3.7170000000000001</v>
      </c>
      <c r="F10" s="62">
        <f>IF(ISBLANK(Input!H$25),"",Input!H$25)</f>
        <v>4.0350000000000001</v>
      </c>
      <c r="G10" s="62">
        <f>IF(ISBLANK(Input!I$25),"",Input!I$25)</f>
        <v>4.5359999999999996</v>
      </c>
      <c r="H10" s="62" t="str">
        <f>IF(ISBLANK(Input!J$25),"",Input!J$25)</f>
        <v/>
      </c>
      <c r="I10" s="62" t="str">
        <f>IF(ISBLANK(Input!K$25),"",Input!K$25)</f>
        <v/>
      </c>
      <c r="J10" s="62" t="str">
        <f>IF(ISBLANK(Input!L$25),"",Input!L$25)</f>
        <v/>
      </c>
      <c r="K10" s="62" t="str">
        <f>IF(ISBLANK(Input!M$25),"",Input!M$25)</f>
        <v/>
      </c>
      <c r="L10" s="62" t="str">
        <f>IF(ISBLANK(Input!N$25),"",Input!N$25)</f>
        <v/>
      </c>
      <c r="M10" s="62" t="str">
        <f>IF(ISBLANK(Input!O$25),"",Input!O$25)</f>
        <v/>
      </c>
      <c r="N10" s="62" t="str">
        <f>IF(ISBLANK(Input!P$25),"",Input!P$25)</f>
        <v/>
      </c>
      <c r="O10" s="62" t="str">
        <f>IF(ISBLANK(Input!Q$25),"",Input!Q$25)</f>
        <v/>
      </c>
      <c r="P10" s="62" t="str">
        <f>IF(ISBLANK(Input!R$25),"",Input!R$25)</f>
        <v/>
      </c>
      <c r="Q10" s="62" t="str">
        <f>IF(ISBLANK(Input!S$25),"",Input!S$25)</f>
        <v/>
      </c>
      <c r="R10" s="62" t="str">
        <f>IF(ISBLANK(Input!T$25),"",Input!T$25)</f>
        <v/>
      </c>
      <c r="S10" s="62" t="str">
        <f>IF(ISBLANK(Input!U$25),"",Input!U$25)</f>
        <v/>
      </c>
      <c r="T10" s="62" t="str">
        <f>IF(ISBLANK(Input!V$25),"",Input!V$25)</f>
        <v/>
      </c>
      <c r="U10" s="62" t="str">
        <f>IF(ISBLANK(Input!W$25),"",Input!W$25)</f>
        <v/>
      </c>
      <c r="V10" s="62" t="str">
        <f>IF(ISBLANK(Input!X$25),"",Input!X$25)</f>
        <v/>
      </c>
      <c r="W10" s="62" t="str">
        <f>IF(ISBLANK(Input!Y$25),"",Input!Y$25)</f>
        <v/>
      </c>
      <c r="X10" s="62" t="str">
        <f>IF(ISBLANK(Input!Z$25),"",Input!Z$25)</f>
        <v/>
      </c>
      <c r="Y10" s="62" t="str">
        <f>IF(ISBLANK(Input!AA$25),"",Input!AA$25)</f>
        <v/>
      </c>
      <c r="Z10" s="62" t="str">
        <f>IF(ISBLANK(Input!AB$25),"",Input!AB$25)</f>
        <v/>
      </c>
      <c r="AA10" s="62" t="str">
        <f>IF(ISBLANK(Input!AC$25),"",Input!AC$25)</f>
        <v/>
      </c>
      <c r="AB10" s="62" t="str">
        <f>IF(ISBLANK(Input!AD$25),"",Input!AD$25)</f>
        <v/>
      </c>
      <c r="AC10" s="62" t="str">
        <f>IF(ISBLANK(Input!AE$25),"",Input!AE$25)</f>
        <v/>
      </c>
      <c r="AD10" s="62" t="str">
        <f>IF(ISBLANK(Input!AF$25),"",Input!AF$25)</f>
        <v/>
      </c>
      <c r="AE10" s="62" t="str">
        <f>IF(ISBLANK(Input!AG$25),"",Input!AG$25)</f>
        <v/>
      </c>
      <c r="AF10" s="62" t="str">
        <f>IF(ISBLANK(Input!AH$25),"",Input!AH$25)</f>
        <v/>
      </c>
      <c r="AG10" s="62" t="str">
        <f>IF(ISBLANK(Input!AI$25),"",Input!AI$25)</f>
        <v/>
      </c>
      <c r="AH10" s="62" t="str">
        <f>IF(ISBLANK(Input!AJ$25),"",Input!AJ$25)</f>
        <v/>
      </c>
      <c r="AI10" s="62" t="str">
        <f>IF(ISBLANK(Input!AK$25),"",Input!AK$25)</f>
        <v/>
      </c>
      <c r="AJ10" s="62" t="str">
        <f>IF(ISBLANK(Input!AL$25),"",Input!AL$25)</f>
        <v/>
      </c>
      <c r="AK10" s="62" t="str">
        <f>IF(ISBLANK(Input!AM$25),"",Input!AM$25)</f>
        <v/>
      </c>
      <c r="AL10" s="62" t="str">
        <f>IF(ISBLANK(Input!AN$25),"",Input!AN$25)</f>
        <v/>
      </c>
      <c r="AM10" s="62" t="str">
        <f>IF(ISBLANK(Input!AO$25),"",Input!AO$25)</f>
        <v/>
      </c>
      <c r="AN10" s="62" t="str">
        <f>IF(ISBLANK(Input!AP$25),"",Input!AP$25)</f>
        <v/>
      </c>
      <c r="AO10" s="62" t="str">
        <f>IF(ISBLANK(Input!AQ$25),"",Input!AQ$25)</f>
        <v/>
      </c>
      <c r="AP10" s="62" t="str">
        <f>IF(ISBLANK(Input!AR$25),"",Input!AR$25)</f>
        <v/>
      </c>
      <c r="AQ10" s="62" t="str">
        <f>IF(ISBLANK(Input!AS$25),"",Input!AS$25)</f>
        <v/>
      </c>
      <c r="AR10" s="62" t="str">
        <f>IF(ISBLANK(Input!AT$25),"",Input!AT$25)</f>
        <v/>
      </c>
      <c r="AS10" s="62" t="str">
        <f>IF(ISBLANK(Input!AU$25),"",Input!AU$25)</f>
        <v/>
      </c>
      <c r="AT10" s="62" t="str">
        <f>IF(ISBLANK(Input!AV$25),"",Input!AV$25)</f>
        <v/>
      </c>
      <c r="AU10" s="62" t="str">
        <f>IF(ISBLANK(Input!AW$25),"",Input!AW$25)</f>
        <v/>
      </c>
      <c r="AV10" s="62" t="str">
        <f>IF(ISBLANK(Input!AX$25),"",Input!AX$25)</f>
        <v/>
      </c>
      <c r="AW10" s="62" t="str">
        <f>IF(ISBLANK(Input!AY$25),"",Input!AY$25)</f>
        <v/>
      </c>
      <c r="AX10" s="62" t="str">
        <f>IF(ISBLANK(Input!AZ$25),"",Input!AZ$25)</f>
        <v/>
      </c>
      <c r="AY10" s="62" t="str">
        <f>IF(ISBLANK(Input!BA$25),"",Input!BA$25)</f>
        <v/>
      </c>
      <c r="AZ10" s="62" t="str">
        <f>IF(ISBLANK(Input!BB$25),"",Input!BB$25)</f>
        <v/>
      </c>
      <c r="BA10" s="62" t="str">
        <f>IF(ISBLANK(Input!BC$25),"",Input!BC$25)</f>
        <v/>
      </c>
      <c r="BB10" s="62" t="str">
        <f>IF(ISBLANK(Input!BD$25),"",Input!BD$25)</f>
        <v/>
      </c>
      <c r="BC10" s="62" t="str">
        <f>IF(ISBLANK(Input!BE$25),"",Input!BE$25)</f>
        <v/>
      </c>
      <c r="BD10" s="62" t="str">
        <f>IF(ISBLANK(Input!BF$25),"",Input!BF$25)</f>
        <v/>
      </c>
      <c r="BE10" s="62" t="str">
        <f>IF(ISBLANK(Input!BG$25),"",Input!BG$25)</f>
        <v/>
      </c>
      <c r="BF10" s="62" t="str">
        <f>IF(ISBLANK(Input!BH$25),"",Input!BH$25)</f>
        <v/>
      </c>
      <c r="BG10" s="62" t="str">
        <f>IF(ISBLANK(Input!BI$25),"",Input!BI$25)</f>
        <v/>
      </c>
      <c r="BH10" s="62" t="str">
        <f>IF(ISBLANK(Input!BJ$25),"",Input!BJ$25)</f>
        <v/>
      </c>
      <c r="BI10" s="62" t="str">
        <f>IF(ISBLANK(Input!BK$25),"",Input!BK$25)</f>
        <v/>
      </c>
      <c r="BJ10" s="62" t="str">
        <f>IF(ISBLANK(Input!BL$25),"",Input!BL$25)</f>
        <v/>
      </c>
      <c r="BK10" s="62" t="str">
        <f>IF(ISBLANK(Input!BM$25),"",Input!BM$25)</f>
        <v/>
      </c>
      <c r="BL10" s="62" t="str">
        <f>IF(ISBLANK(Input!BN$25),"",Input!BN$25)</f>
        <v/>
      </c>
      <c r="BM10" s="62" t="str">
        <f>IF(ISBLANK(Input!BO$25),"",Input!BO$25)</f>
        <v/>
      </c>
      <c r="BN10" s="62" t="str">
        <f>IF(ISBLANK(Input!BP$25),"",Input!BP$25)</f>
        <v/>
      </c>
      <c r="BO10" s="62" t="str">
        <f>IF(ISBLANK(Input!BQ$25),"",Input!BQ$25)</f>
        <v/>
      </c>
      <c r="BP10" s="62" t="str">
        <f>IF(ISBLANK(Input!BR$25),"",Input!BR$25)</f>
        <v/>
      </c>
      <c r="BQ10" s="62" t="str">
        <f>IF(ISBLANK(Input!BS$25),"",Input!BS$25)</f>
        <v/>
      </c>
      <c r="BR10" s="62" t="str">
        <f>IF(ISBLANK(Input!BT$25),"",Input!BT$25)</f>
        <v/>
      </c>
      <c r="BS10" s="62" t="str">
        <f>IF(ISBLANK(Input!BU$25),"",Input!BU$25)</f>
        <v/>
      </c>
      <c r="BT10" s="62" t="str">
        <f>IF(ISBLANK(Input!BV$25),"",Input!BV$25)</f>
        <v/>
      </c>
      <c r="BU10" s="62" t="str">
        <f>IF(ISBLANK(Input!BW$25),"",Input!BW$25)</f>
        <v/>
      </c>
      <c r="BV10" s="62" t="str">
        <f>IF(ISBLANK(Input!BX$25),"",Input!BX$25)</f>
        <v/>
      </c>
      <c r="BW10" s="62" t="str">
        <f>IF(ISBLANK(Input!BY$25),"",Input!BY$25)</f>
        <v/>
      </c>
      <c r="BX10" s="62" t="str">
        <f>IF(ISBLANK(Input!BZ$25),"",Input!BZ$25)</f>
        <v/>
      </c>
      <c r="BY10" s="62" t="str">
        <f>IF(ISBLANK(Input!CA$25),"",Input!CA$25)</f>
        <v/>
      </c>
      <c r="BZ10" s="62" t="str">
        <f>IF(ISBLANK(Input!CB$25),"",Input!CB$25)</f>
        <v/>
      </c>
      <c r="CA10" s="62" t="str">
        <f>IF(ISBLANK(Input!CC$25),"",Input!CC$25)</f>
        <v/>
      </c>
      <c r="CB10" s="62" t="str">
        <f>IF(ISBLANK(Input!CD$25),"",Input!CD$25)</f>
        <v/>
      </c>
      <c r="CC10" s="62" t="str">
        <f>IF(ISBLANK(Input!CE$25),"",Input!CE$25)</f>
        <v/>
      </c>
      <c r="CD10" s="62" t="str">
        <f>IF(ISBLANK(Input!CF$25),"",Input!CF$25)</f>
        <v/>
      </c>
      <c r="CE10" s="62" t="str">
        <f>IF(ISBLANK(Input!CG$25),"",Input!CG$25)</f>
        <v/>
      </c>
      <c r="CF10" s="62" t="str">
        <f>IF(ISBLANK(Input!CH$25),"",Input!CH$25)</f>
        <v/>
      </c>
      <c r="CG10" s="62" t="str">
        <f>IF(ISBLANK(Input!CI$25),"",Input!CI$25)</f>
        <v/>
      </c>
      <c r="CH10" s="62" t="str">
        <f>IF(ISBLANK(Input!CJ$25),"",Input!CJ$25)</f>
        <v/>
      </c>
      <c r="CI10" s="62" t="str">
        <f>IF(ISBLANK(Input!CK$25),"",Input!CK$25)</f>
        <v/>
      </c>
      <c r="CJ10" s="62" t="str">
        <f>IF(ISBLANK(Input!CL$25),"",Input!CL$25)</f>
        <v/>
      </c>
      <c r="CK10" s="62" t="str">
        <f>IF(ISBLANK(Input!CM$25),"",Input!CM$25)</f>
        <v/>
      </c>
      <c r="CL10" s="62" t="str">
        <f>IF(ISBLANK(Input!CN$25),"",Input!CN$25)</f>
        <v/>
      </c>
      <c r="CM10" s="62" t="str">
        <f>IF(ISBLANK(Input!CO$25),"",Input!CO$25)</f>
        <v/>
      </c>
      <c r="CN10" s="62" t="str">
        <f>IF(ISBLANK(Input!CP$25),"",Input!CP$25)</f>
        <v/>
      </c>
      <c r="CO10" s="62" t="str">
        <f>IF(ISBLANK(Input!CQ$23),"",Input!CQ$23)</f>
        <v/>
      </c>
      <c r="CP10" s="62" t="str">
        <f>IF(ISBLANK(Input!CR$25),"",Input!CR$25)</f>
        <v/>
      </c>
      <c r="CQ10" s="62" t="str">
        <f>IF(ISBLANK(Input!CS$23),"",Input!CS$23)</f>
        <v/>
      </c>
      <c r="CR10" s="65"/>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row>
    <row r="11" spans="1:196" x14ac:dyDescent="0.2">
      <c r="A11" s="57" t="s">
        <v>192</v>
      </c>
      <c r="B11" s="62"/>
      <c r="C11" s="62">
        <f>IF(ISBLANK(Input!E$27),"",Input!E$27)</f>
        <v>0.70699999999999996</v>
      </c>
      <c r="D11" s="62">
        <f>IF(ISBLANK(Input!F$27),"",Input!F$27)</f>
        <v>0.80700000000000005</v>
      </c>
      <c r="E11" s="62">
        <f>IF(ISBLANK(Input!G$27),"",Input!G$27)</f>
        <v>0.89</v>
      </c>
      <c r="F11" s="62">
        <f>IF(ISBLANK(Input!H$27),"",Input!H$27)</f>
        <v>0.96799999999999997</v>
      </c>
      <c r="G11" s="62">
        <f>IF(ISBLANK(Input!I$27),"",Input!I$27)</f>
        <v>1.089</v>
      </c>
      <c r="H11" s="62" t="str">
        <f>IF(ISBLANK(Input!J$27),"",Input!J$27)</f>
        <v/>
      </c>
      <c r="I11" s="62" t="str">
        <f>IF(ISBLANK(Input!K$27),"",Input!K$27)</f>
        <v/>
      </c>
      <c r="J11" s="62" t="str">
        <f>IF(ISBLANK(Input!L$27),"",Input!L$27)</f>
        <v/>
      </c>
      <c r="K11" s="62" t="str">
        <f>IF(ISBLANK(Input!M$27),"",Input!M$27)</f>
        <v/>
      </c>
      <c r="L11" s="62" t="str">
        <f>IF(ISBLANK(Input!N$27),"",Input!N$27)</f>
        <v/>
      </c>
      <c r="M11" s="62" t="str">
        <f>IF(ISBLANK(Input!O$27),"",Input!O$27)</f>
        <v/>
      </c>
      <c r="N11" s="62" t="str">
        <f>IF(ISBLANK(Input!P$27),"",Input!P$27)</f>
        <v/>
      </c>
      <c r="O11" s="62" t="str">
        <f>IF(ISBLANK(Input!Q$27),"",Input!Q$27)</f>
        <v/>
      </c>
      <c r="P11" s="62" t="str">
        <f>IF(ISBLANK(Input!R$27),"",Input!R$27)</f>
        <v/>
      </c>
      <c r="Q11" s="62" t="str">
        <f>IF(ISBLANK(Input!S$27),"",Input!S$27)</f>
        <v/>
      </c>
      <c r="R11" s="62" t="str">
        <f>IF(ISBLANK(Input!T$27),"",Input!T$27)</f>
        <v/>
      </c>
      <c r="S11" s="62" t="str">
        <f>IF(ISBLANK(Input!U$27),"",Input!U$27)</f>
        <v/>
      </c>
      <c r="T11" s="62" t="str">
        <f>IF(ISBLANK(Input!V$27),"",Input!V$27)</f>
        <v/>
      </c>
      <c r="U11" s="62" t="str">
        <f>IF(ISBLANK(Input!W$27),"",Input!W$27)</f>
        <v/>
      </c>
      <c r="V11" s="62" t="str">
        <f>IF(ISBLANK(Input!X$27),"",Input!X$27)</f>
        <v/>
      </c>
      <c r="W11" s="62" t="str">
        <f>IF(ISBLANK(Input!Y$27),"",Input!Y$27)</f>
        <v/>
      </c>
      <c r="X11" s="62" t="str">
        <f>IF(ISBLANK(Input!Z$27),"",Input!Z$27)</f>
        <v/>
      </c>
      <c r="Y11" s="62" t="str">
        <f>IF(ISBLANK(Input!AA$27),"",Input!AA$27)</f>
        <v/>
      </c>
      <c r="Z11" s="62" t="str">
        <f>IF(ISBLANK(Input!AB$27),"",Input!AB$27)</f>
        <v/>
      </c>
      <c r="AA11" s="62" t="str">
        <f>IF(ISBLANK(Input!AC$27),"",Input!AC$27)</f>
        <v/>
      </c>
      <c r="AB11" s="62" t="str">
        <f>IF(ISBLANK(Input!AD$27),"",Input!AD$27)</f>
        <v/>
      </c>
      <c r="AC11" s="62" t="str">
        <f>IF(ISBLANK(Input!AE$27),"",Input!AE$27)</f>
        <v/>
      </c>
      <c r="AD11" s="62" t="str">
        <f>IF(ISBLANK(Input!AF$27),"",Input!AF$27)</f>
        <v/>
      </c>
      <c r="AE11" s="62" t="str">
        <f>IF(ISBLANK(Input!AG$27),"",Input!AG$27)</f>
        <v/>
      </c>
      <c r="AF11" s="62" t="str">
        <f>IF(ISBLANK(Input!AH$27),"",Input!AH$27)</f>
        <v/>
      </c>
      <c r="AG11" s="62" t="str">
        <f>IF(ISBLANK(Input!AI$27),"",Input!AI$27)</f>
        <v/>
      </c>
      <c r="AH11" s="62" t="str">
        <f>IF(ISBLANK(Input!AJ$27),"",Input!AJ$27)</f>
        <v/>
      </c>
      <c r="AI11" s="62" t="str">
        <f>IF(ISBLANK(Input!AK$27),"",Input!AK$27)</f>
        <v/>
      </c>
      <c r="AJ11" s="62" t="str">
        <f>IF(ISBLANK(Input!AL$27),"",Input!AL$27)</f>
        <v/>
      </c>
      <c r="AK11" s="62" t="str">
        <f>IF(ISBLANK(Input!AM$27),"",Input!AM$27)</f>
        <v/>
      </c>
      <c r="AL11" s="62" t="str">
        <f>IF(ISBLANK(Input!AN$27),"",Input!AN$27)</f>
        <v/>
      </c>
      <c r="AM11" s="62" t="str">
        <f>IF(ISBLANK(Input!AO$27),"",Input!AO$27)</f>
        <v/>
      </c>
      <c r="AN11" s="62" t="str">
        <f>IF(ISBLANK(Input!AP$27),"",Input!AP$27)</f>
        <v/>
      </c>
      <c r="AO11" s="62" t="str">
        <f>IF(ISBLANK(Input!AQ$27),"",Input!AQ$27)</f>
        <v/>
      </c>
      <c r="AP11" s="62" t="str">
        <f>IF(ISBLANK(Input!AR$27),"",Input!AR$27)</f>
        <v/>
      </c>
      <c r="AQ11" s="62" t="str">
        <f>IF(ISBLANK(Input!AS$27),"",Input!AS$27)</f>
        <v/>
      </c>
      <c r="AR11" s="62" t="str">
        <f>IF(ISBLANK(Input!AT$27),"",Input!AT$27)</f>
        <v/>
      </c>
      <c r="AS11" s="62" t="str">
        <f>IF(ISBLANK(Input!AU$27),"",Input!AU$27)</f>
        <v/>
      </c>
      <c r="AT11" s="62" t="str">
        <f>IF(ISBLANK(Input!AV$27),"",Input!AV$27)</f>
        <v/>
      </c>
      <c r="AU11" s="62" t="str">
        <f>IF(ISBLANK(Input!AW$27),"",Input!AW$27)</f>
        <v/>
      </c>
      <c r="AV11" s="62" t="str">
        <f>IF(ISBLANK(Input!AX$27),"",Input!AX$27)</f>
        <v/>
      </c>
      <c r="AW11" s="62" t="str">
        <f>IF(ISBLANK(Input!AY$27),"",Input!AY$27)</f>
        <v/>
      </c>
      <c r="AX11" s="62" t="str">
        <f>IF(ISBLANK(Input!AZ$27),"",Input!AZ$27)</f>
        <v/>
      </c>
      <c r="AY11" s="62" t="str">
        <f>IF(ISBLANK(Input!BA$27),"",Input!BA$27)</f>
        <v/>
      </c>
      <c r="AZ11" s="62" t="str">
        <f>IF(ISBLANK(Input!BB$27),"",Input!BB$27)</f>
        <v/>
      </c>
      <c r="BA11" s="62" t="str">
        <f>IF(ISBLANK(Input!BC$27),"",Input!BC$27)</f>
        <v/>
      </c>
      <c r="BB11" s="62" t="str">
        <f>IF(ISBLANK(Input!BD$27),"",Input!BD$27)</f>
        <v/>
      </c>
      <c r="BC11" s="62" t="str">
        <f>IF(ISBLANK(Input!BE$27),"",Input!BE$27)</f>
        <v/>
      </c>
      <c r="BD11" s="62" t="str">
        <f>IF(ISBLANK(Input!BF$27),"",Input!BF$27)</f>
        <v/>
      </c>
      <c r="BE11" s="62" t="str">
        <f>IF(ISBLANK(Input!BG$27),"",Input!BG$27)</f>
        <v/>
      </c>
      <c r="BF11" s="62" t="str">
        <f>IF(ISBLANK(Input!BH$27),"",Input!BH$27)</f>
        <v/>
      </c>
      <c r="BG11" s="62" t="str">
        <f>IF(ISBLANK(Input!BI$27),"",Input!BI$27)</f>
        <v/>
      </c>
      <c r="BH11" s="62" t="str">
        <f>IF(ISBLANK(Input!BJ$27),"",Input!BJ$27)</f>
        <v/>
      </c>
      <c r="BI11" s="62" t="str">
        <f>IF(ISBLANK(Input!BK$27),"",Input!BK$27)</f>
        <v/>
      </c>
      <c r="BJ11" s="62" t="str">
        <f>IF(ISBLANK(Input!BL$27),"",Input!BL$27)</f>
        <v/>
      </c>
      <c r="BK11" s="62" t="str">
        <f>IF(ISBLANK(Input!BM$27),"",Input!BM$27)</f>
        <v/>
      </c>
      <c r="BL11" s="62" t="str">
        <f>IF(ISBLANK(Input!BN$27),"",Input!BN$27)</f>
        <v/>
      </c>
      <c r="BM11" s="62" t="str">
        <f>IF(ISBLANK(Input!BO$27),"",Input!BO$27)</f>
        <v/>
      </c>
      <c r="BN11" s="62" t="str">
        <f>IF(ISBLANK(Input!BP$27),"",Input!BP$27)</f>
        <v/>
      </c>
      <c r="BO11" s="62" t="str">
        <f>IF(ISBLANK(Input!BQ$27),"",Input!BQ$27)</f>
        <v/>
      </c>
      <c r="BP11" s="62" t="str">
        <f>IF(ISBLANK(Input!BR$27),"",Input!BR$27)</f>
        <v/>
      </c>
      <c r="BQ11" s="62" t="str">
        <f>IF(ISBLANK(Input!BS$27),"",Input!BS$27)</f>
        <v/>
      </c>
      <c r="BR11" s="62" t="str">
        <f>IF(ISBLANK(Input!BT$27),"",Input!BT$27)</f>
        <v/>
      </c>
      <c r="BS11" s="62" t="str">
        <f>IF(ISBLANK(Input!BU$27),"",Input!BU$27)</f>
        <v/>
      </c>
      <c r="BT11" s="62" t="str">
        <f>IF(ISBLANK(Input!BV$27),"",Input!BV$27)</f>
        <v/>
      </c>
      <c r="BU11" s="62" t="str">
        <f>IF(ISBLANK(Input!BW$27),"",Input!BW$27)</f>
        <v/>
      </c>
      <c r="BV11" s="62" t="str">
        <f>IF(ISBLANK(Input!BX$27),"",Input!BX$27)</f>
        <v/>
      </c>
      <c r="BW11" s="62" t="str">
        <f>IF(ISBLANK(Input!BY$27),"",Input!BY$27)</f>
        <v/>
      </c>
      <c r="BX11" s="62" t="str">
        <f>IF(ISBLANK(Input!BZ$27),"",Input!BZ$27)</f>
        <v/>
      </c>
      <c r="BY11" s="62" t="str">
        <f>IF(ISBLANK(Input!CA$27),"",Input!CA$27)</f>
        <v/>
      </c>
      <c r="BZ11" s="62" t="str">
        <f>IF(ISBLANK(Input!CB$27),"",Input!CB$27)</f>
        <v/>
      </c>
      <c r="CA11" s="62" t="str">
        <f>IF(ISBLANK(Input!CC$27),"",Input!CC$27)</f>
        <v/>
      </c>
      <c r="CB11" s="62" t="str">
        <f>IF(ISBLANK(Input!CD$27),"",Input!CD$27)</f>
        <v/>
      </c>
      <c r="CC11" s="62" t="str">
        <f>IF(ISBLANK(Input!CE$27),"",Input!CE$27)</f>
        <v/>
      </c>
      <c r="CD11" s="62" t="str">
        <f>IF(ISBLANK(Input!CF$27),"",Input!CF$27)</f>
        <v/>
      </c>
      <c r="CE11" s="62" t="str">
        <f>IF(ISBLANK(Input!CG$27),"",Input!CG$27)</f>
        <v/>
      </c>
      <c r="CF11" s="62" t="str">
        <f>IF(ISBLANK(Input!CH$27),"",Input!CH$27)</f>
        <v/>
      </c>
      <c r="CG11" s="62" t="str">
        <f>IF(ISBLANK(Input!CI$27),"",Input!CI$27)</f>
        <v/>
      </c>
      <c r="CH11" s="62" t="str">
        <f>IF(ISBLANK(Input!CJ$27),"",Input!CJ$27)</f>
        <v/>
      </c>
      <c r="CI11" s="62" t="str">
        <f>IF(ISBLANK(Input!CK$27),"",Input!CK$27)</f>
        <v/>
      </c>
      <c r="CJ11" s="62" t="str">
        <f>IF(ISBLANK(Input!CL$27),"",Input!CL$27)</f>
        <v/>
      </c>
      <c r="CK11" s="62" t="str">
        <f>IF(ISBLANK(Input!CM$27),"",Input!CM$27)</f>
        <v/>
      </c>
      <c r="CL11" s="62" t="str">
        <f>IF(ISBLANK(Input!CN$27),"",Input!CN$27)</f>
        <v/>
      </c>
      <c r="CM11" s="62" t="str">
        <f>IF(ISBLANK(Input!CO$27),"",Input!CO$27)</f>
        <v/>
      </c>
      <c r="CN11" s="62" t="str">
        <f>IF(ISBLANK(Input!CP$27),"",Input!CP$27)</f>
        <v/>
      </c>
      <c r="CO11" s="62" t="str">
        <f>IF(ISBLANK(Input!CQ$23),"",Input!CQ$23)</f>
        <v/>
      </c>
      <c r="CP11" s="62" t="str">
        <f>IF(ISBLANK(Input!CR$25),"",Input!CR$25)</f>
        <v/>
      </c>
      <c r="CQ11" s="62" t="str">
        <f>IF(ISBLANK(Input!CS$23),"",Input!CS$23)</f>
        <v/>
      </c>
      <c r="CR11" s="65"/>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row>
    <row r="12" spans="1:196" x14ac:dyDescent="0.2">
      <c r="A12" s="57" t="s">
        <v>54</v>
      </c>
      <c r="B12" s="62"/>
      <c r="C12" s="62">
        <f>IF(ISBLANK(Input!E$29),"",Input!E$29)</f>
        <v>0.05</v>
      </c>
      <c r="D12" s="62">
        <f>IF(ISBLANK(Input!F$29),"",Input!F$29)</f>
        <v>2.4E-2</v>
      </c>
      <c r="E12" s="62">
        <f>IF(ISBLANK(Input!G$29),"",Input!G$29)</f>
        <v>2.9000000000000001E-2</v>
      </c>
      <c r="F12" s="62">
        <f>IF(ISBLANK(Input!H$29),"",Input!H$29)</f>
        <v>3.4000000000000002E-2</v>
      </c>
      <c r="G12" s="62">
        <f>IF(ISBLANK(Input!I$29),"",Input!I$29)</f>
        <v>3.9E-2</v>
      </c>
      <c r="H12" s="62" t="str">
        <f>IF(ISBLANK(Input!J$29),"",Input!J$29)</f>
        <v/>
      </c>
      <c r="I12" s="62" t="str">
        <f>IF(ISBLANK(Input!K$29),"",Input!K$29)</f>
        <v/>
      </c>
      <c r="J12" s="62" t="str">
        <f>IF(ISBLANK(Input!L$29),"",Input!L$29)</f>
        <v/>
      </c>
      <c r="K12" s="62" t="str">
        <f>IF(ISBLANK(Input!M$29),"",Input!M$29)</f>
        <v/>
      </c>
      <c r="L12" s="62" t="str">
        <f>IF(ISBLANK(Input!N$29),"",Input!N$29)</f>
        <v/>
      </c>
      <c r="M12" s="62" t="str">
        <f>IF(ISBLANK(Input!O$29),"",Input!O$29)</f>
        <v/>
      </c>
      <c r="N12" s="62" t="str">
        <f>IF(ISBLANK(Input!P$29),"",Input!P$29)</f>
        <v/>
      </c>
      <c r="O12" s="62" t="str">
        <f>IF(ISBLANK(Input!Q$29),"",Input!Q$29)</f>
        <v/>
      </c>
      <c r="P12" s="62" t="str">
        <f>IF(ISBLANK(Input!R$29),"",Input!R$29)</f>
        <v/>
      </c>
      <c r="Q12" s="62" t="str">
        <f>IF(ISBLANK(Input!S$29),"",Input!S$29)</f>
        <v/>
      </c>
      <c r="R12" s="62" t="str">
        <f>IF(ISBLANK(Input!T$29),"",Input!T$29)</f>
        <v/>
      </c>
      <c r="S12" s="62" t="str">
        <f>IF(ISBLANK(Input!U$29),"",Input!U$29)</f>
        <v/>
      </c>
      <c r="T12" s="62" t="str">
        <f>IF(ISBLANK(Input!V$29),"",Input!V$29)</f>
        <v/>
      </c>
      <c r="U12" s="62" t="str">
        <f>IF(ISBLANK(Input!W$29),"",Input!W$29)</f>
        <v/>
      </c>
      <c r="V12" s="62" t="str">
        <f>IF(ISBLANK(Input!X$29),"",Input!X$29)</f>
        <v/>
      </c>
      <c r="W12" s="62" t="str">
        <f>IF(ISBLANK(Input!Y$29),"",Input!Y$29)</f>
        <v/>
      </c>
      <c r="X12" s="62" t="str">
        <f>IF(ISBLANK(Input!Z$29),"",Input!Z$29)</f>
        <v/>
      </c>
      <c r="Y12" s="62" t="str">
        <f>IF(ISBLANK(Input!AA$29),"",Input!AA$29)</f>
        <v/>
      </c>
      <c r="Z12" s="62" t="str">
        <f>IF(ISBLANK(Input!AB$29),"",Input!AB$29)</f>
        <v/>
      </c>
      <c r="AA12" s="62" t="str">
        <f>IF(ISBLANK(Input!AC$29),"",Input!AC$29)</f>
        <v/>
      </c>
      <c r="AB12" s="62" t="str">
        <f>IF(ISBLANK(Input!AD$29),"",Input!AD$29)</f>
        <v/>
      </c>
      <c r="AC12" s="62" t="str">
        <f>IF(ISBLANK(Input!AE$29),"",Input!AE$29)</f>
        <v/>
      </c>
      <c r="AD12" s="62" t="str">
        <f>IF(ISBLANK(Input!AF$29),"",Input!AF$29)</f>
        <v/>
      </c>
      <c r="AE12" s="62" t="str">
        <f>IF(ISBLANK(Input!AG$29),"",Input!AG$29)</f>
        <v/>
      </c>
      <c r="AF12" s="62" t="str">
        <f>IF(ISBLANK(Input!AH$29),"",Input!AH$29)</f>
        <v/>
      </c>
      <c r="AG12" s="62" t="str">
        <f>IF(ISBLANK(Input!AI$29),"",Input!AI$29)</f>
        <v/>
      </c>
      <c r="AH12" s="62" t="str">
        <f>IF(ISBLANK(Input!AJ$29),"",Input!AJ$29)</f>
        <v/>
      </c>
      <c r="AI12" s="62" t="str">
        <f>IF(ISBLANK(Input!AK$29),"",Input!AK$29)</f>
        <v/>
      </c>
      <c r="AJ12" s="62" t="str">
        <f>IF(ISBLANK(Input!AL$29),"",Input!AL$29)</f>
        <v/>
      </c>
      <c r="AK12" s="62" t="str">
        <f>IF(ISBLANK(Input!AM$29),"",Input!AM$29)</f>
        <v/>
      </c>
      <c r="AL12" s="62" t="str">
        <f>IF(ISBLANK(Input!AN$29),"",Input!AN$29)</f>
        <v/>
      </c>
      <c r="AM12" s="62" t="str">
        <f>IF(ISBLANK(Input!AO$29),"",Input!AO$29)</f>
        <v/>
      </c>
      <c r="AN12" s="62" t="str">
        <f>IF(ISBLANK(Input!AP$29),"",Input!AP$29)</f>
        <v/>
      </c>
      <c r="AO12" s="62" t="str">
        <f>IF(ISBLANK(Input!AQ$29),"",Input!AQ$29)</f>
        <v/>
      </c>
      <c r="AP12" s="62" t="str">
        <f>IF(ISBLANK(Input!AR$29),"",Input!AR$29)</f>
        <v/>
      </c>
      <c r="AQ12" s="62" t="str">
        <f>IF(ISBLANK(Input!AS$29),"",Input!AS$29)</f>
        <v/>
      </c>
      <c r="AR12" s="62" t="str">
        <f>IF(ISBLANK(Input!AT$29),"",Input!AT$29)</f>
        <v/>
      </c>
      <c r="AS12" s="62" t="str">
        <f>IF(ISBLANK(Input!AU$29),"",Input!AU$29)</f>
        <v/>
      </c>
      <c r="AT12" s="62" t="str">
        <f>IF(ISBLANK(Input!AV$29),"",Input!AV$29)</f>
        <v/>
      </c>
      <c r="AU12" s="62" t="str">
        <f>IF(ISBLANK(Input!AW$29),"",Input!AW$29)</f>
        <v/>
      </c>
      <c r="AV12" s="62" t="str">
        <f>IF(ISBLANK(Input!AX$29),"",Input!AX$29)</f>
        <v/>
      </c>
      <c r="AW12" s="62" t="str">
        <f>IF(ISBLANK(Input!AY$29),"",Input!AY$29)</f>
        <v/>
      </c>
      <c r="AX12" s="62" t="str">
        <f>IF(ISBLANK(Input!AZ$29),"",Input!AZ$29)</f>
        <v/>
      </c>
      <c r="AY12" s="62" t="str">
        <f>IF(ISBLANK(Input!BA$29),"",Input!BA$29)</f>
        <v/>
      </c>
      <c r="AZ12" s="62" t="str">
        <f>IF(ISBLANK(Input!BB$29),"",Input!BB$29)</f>
        <v/>
      </c>
      <c r="BA12" s="62" t="str">
        <f>IF(ISBLANK(Input!BC$29),"",Input!BC$29)</f>
        <v/>
      </c>
      <c r="BB12" s="62" t="str">
        <f>IF(ISBLANK(Input!BD$29),"",Input!BD$29)</f>
        <v/>
      </c>
      <c r="BC12" s="62" t="str">
        <f>IF(ISBLANK(Input!BE$29),"",Input!BE$29)</f>
        <v/>
      </c>
      <c r="BD12" s="62" t="str">
        <f>IF(ISBLANK(Input!BF$29),"",Input!BF$29)</f>
        <v/>
      </c>
      <c r="BE12" s="62" t="str">
        <f>IF(ISBLANK(Input!BG$29),"",Input!BG$29)</f>
        <v/>
      </c>
      <c r="BF12" s="62" t="str">
        <f>IF(ISBLANK(Input!BH$29),"",Input!BH$29)</f>
        <v/>
      </c>
      <c r="BG12" s="62" t="str">
        <f>IF(ISBLANK(Input!BI$29),"",Input!BI$29)</f>
        <v/>
      </c>
      <c r="BH12" s="62" t="str">
        <f>IF(ISBLANK(Input!BJ$29),"",Input!BJ$29)</f>
        <v/>
      </c>
      <c r="BI12" s="62" t="str">
        <f>IF(ISBLANK(Input!BK$29),"",Input!BK$29)</f>
        <v/>
      </c>
      <c r="BJ12" s="62" t="str">
        <f>IF(ISBLANK(Input!BL$29),"",Input!BL$29)</f>
        <v/>
      </c>
      <c r="BK12" s="62" t="str">
        <f>IF(ISBLANK(Input!BM$29),"",Input!BM$29)</f>
        <v/>
      </c>
      <c r="BL12" s="62" t="str">
        <f>IF(ISBLANK(Input!BN$29),"",Input!BN$29)</f>
        <v/>
      </c>
      <c r="BM12" s="62" t="str">
        <f>IF(ISBLANK(Input!BO$29),"",Input!BO$29)</f>
        <v/>
      </c>
      <c r="BN12" s="62" t="str">
        <f>IF(ISBLANK(Input!BP$29),"",Input!BP$29)</f>
        <v/>
      </c>
      <c r="BO12" s="62" t="str">
        <f>IF(ISBLANK(Input!BQ$29),"",Input!BQ$29)</f>
        <v/>
      </c>
      <c r="BP12" s="62" t="str">
        <f>IF(ISBLANK(Input!BR$29),"",Input!BR$29)</f>
        <v/>
      </c>
      <c r="BQ12" s="62" t="str">
        <f>IF(ISBLANK(Input!BS$29),"",Input!BS$29)</f>
        <v/>
      </c>
      <c r="BR12" s="62" t="str">
        <f>IF(ISBLANK(Input!BT$29),"",Input!BT$29)</f>
        <v/>
      </c>
      <c r="BS12" s="62" t="str">
        <f>IF(ISBLANK(Input!BU$29),"",Input!BU$29)</f>
        <v/>
      </c>
      <c r="BT12" s="62" t="str">
        <f>IF(ISBLANK(Input!BV$29),"",Input!BV$29)</f>
        <v/>
      </c>
      <c r="BU12" s="62" t="str">
        <f>IF(ISBLANK(Input!BW$29),"",Input!BW$29)</f>
        <v/>
      </c>
      <c r="BV12" s="62" t="str">
        <f>IF(ISBLANK(Input!BX$29),"",Input!BX$29)</f>
        <v/>
      </c>
      <c r="BW12" s="62" t="str">
        <f>IF(ISBLANK(Input!BY$29),"",Input!BY$29)</f>
        <v/>
      </c>
      <c r="BX12" s="62" t="str">
        <f>IF(ISBLANK(Input!BZ$29),"",Input!BZ$29)</f>
        <v/>
      </c>
      <c r="BY12" s="62" t="str">
        <f>IF(ISBLANK(Input!CA$29),"",Input!CA$29)</f>
        <v/>
      </c>
      <c r="BZ12" s="62" t="str">
        <f>IF(ISBLANK(Input!CB$29),"",Input!CB$29)</f>
        <v/>
      </c>
      <c r="CA12" s="62" t="str">
        <f>IF(ISBLANK(Input!CC$29),"",Input!CC$29)</f>
        <v/>
      </c>
      <c r="CB12" s="62" t="str">
        <f>IF(ISBLANK(Input!CD$29),"",Input!CD$29)</f>
        <v/>
      </c>
      <c r="CC12" s="62" t="str">
        <f>IF(ISBLANK(Input!CE$29),"",Input!CE$29)</f>
        <v/>
      </c>
      <c r="CD12" s="62" t="str">
        <f>IF(ISBLANK(Input!CF$29),"",Input!CF$29)</f>
        <v/>
      </c>
      <c r="CE12" s="62" t="str">
        <f>IF(ISBLANK(Input!CG$29),"",Input!CG$29)</f>
        <v/>
      </c>
      <c r="CF12" s="62" t="str">
        <f>IF(ISBLANK(Input!CH$29),"",Input!CH$29)</f>
        <v/>
      </c>
      <c r="CG12" s="62" t="str">
        <f>IF(ISBLANK(Input!CI$29),"",Input!CI$29)</f>
        <v/>
      </c>
      <c r="CH12" s="62" t="str">
        <f>IF(ISBLANK(Input!CJ$29),"",Input!CJ$29)</f>
        <v/>
      </c>
      <c r="CI12" s="62" t="str">
        <f>IF(ISBLANK(Input!CK$29),"",Input!CK$29)</f>
        <v/>
      </c>
      <c r="CJ12" s="62" t="str">
        <f>IF(ISBLANK(Input!CL$29),"",Input!CL$29)</f>
        <v/>
      </c>
      <c r="CK12" s="62" t="str">
        <f>IF(ISBLANK(Input!CM$29),"",Input!CM$29)</f>
        <v/>
      </c>
      <c r="CL12" s="62" t="str">
        <f>IF(ISBLANK(Input!CN$29),"",Input!CN$29)</f>
        <v/>
      </c>
      <c r="CM12" s="62" t="str">
        <f>IF(ISBLANK(Input!CO$29),"",Input!CO$29)</f>
        <v/>
      </c>
      <c r="CN12" s="62" t="str">
        <f>IF(ISBLANK(Input!CP$29),"",Input!CP$29)</f>
        <v/>
      </c>
      <c r="CO12" s="62" t="str">
        <f>IF(ISBLANK(Input!CQ$29),"",Input!CQ$29)</f>
        <v/>
      </c>
      <c r="CP12" s="62" t="str">
        <f>IF(ISBLANK(Input!CR$29),"",Input!CR$29)</f>
        <v/>
      </c>
      <c r="CQ12" s="62" t="str">
        <f>IF(ISBLANK(Input!CS$29),"",Input!CS$29)</f>
        <v/>
      </c>
      <c r="CR12" s="65"/>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row>
    <row r="13" spans="1:196" x14ac:dyDescent="0.2">
      <c r="A13" s="57" t="s">
        <v>4</v>
      </c>
      <c r="B13" s="62"/>
      <c r="C13" s="62">
        <f>IF(ISBLANK(Input!E$32),"",Input!E$32)</f>
        <v>0</v>
      </c>
      <c r="D13" s="62">
        <f>IF(ISBLANK(Input!F$32),"",Input!F$32)</f>
        <v>0</v>
      </c>
      <c r="E13" s="62">
        <f>IF(ISBLANK(Input!G$32),"",Input!G$32)</f>
        <v>0</v>
      </c>
      <c r="F13" s="62">
        <f>IF(ISBLANK(Input!H$32),"",Input!H$32)</f>
        <v>0</v>
      </c>
      <c r="G13" s="62">
        <f>IF(ISBLANK(Input!I$32),"",Input!I$32)</f>
        <v>0</v>
      </c>
      <c r="H13" s="62">
        <f>IF(ISBLANK(Input!J$32),"",Input!J$32)</f>
        <v>0</v>
      </c>
      <c r="I13" s="62">
        <f>IF(ISBLANK(Input!K$32),"",Input!K$32)</f>
        <v>0</v>
      </c>
      <c r="J13" s="62">
        <f>IF(ISBLANK(Input!L$32),"",Input!L$32)</f>
        <v>0</v>
      </c>
      <c r="K13" s="62">
        <f>IF(ISBLANK(Input!M$32),"",Input!M$32)</f>
        <v>0</v>
      </c>
      <c r="L13" s="62">
        <f>IF(ISBLANK(Input!N$32),"",Input!N$32)</f>
        <v>0</v>
      </c>
      <c r="M13" s="62" t="str">
        <f>IF(ISBLANK(Input!O$32),"",Input!O$32)</f>
        <v/>
      </c>
      <c r="N13" s="62" t="str">
        <f>IF(ISBLANK(Input!P$32),"",Input!P$32)</f>
        <v/>
      </c>
      <c r="O13" s="62" t="str">
        <f>IF(ISBLANK(Input!Q$32),"",Input!Q$32)</f>
        <v/>
      </c>
      <c r="P13" s="62" t="str">
        <f>IF(ISBLANK(Input!R$32),"",Input!R$32)</f>
        <v/>
      </c>
      <c r="Q13" s="62" t="str">
        <f>IF(ISBLANK(Input!S$32),"",Input!S$32)</f>
        <v/>
      </c>
      <c r="R13" s="62" t="str">
        <f>IF(ISBLANK(Input!T$32),"",Input!T$32)</f>
        <v/>
      </c>
      <c r="S13" s="62" t="str">
        <f>IF(ISBLANK(Input!U$32),"",Input!U$32)</f>
        <v/>
      </c>
      <c r="T13" s="62" t="str">
        <f>IF(ISBLANK(Input!V$32),"",Input!V$32)</f>
        <v/>
      </c>
      <c r="U13" s="62" t="str">
        <f>IF(ISBLANK(Input!W$32),"",Input!W$32)</f>
        <v/>
      </c>
      <c r="V13" s="62" t="str">
        <f>IF(ISBLANK(Input!X$32),"",Input!X$32)</f>
        <v/>
      </c>
      <c r="W13" s="62" t="str">
        <f>IF(ISBLANK(Input!Y$32),"",Input!Y$32)</f>
        <v/>
      </c>
      <c r="X13" s="62" t="str">
        <f>IF(ISBLANK(Input!Z$32),"",Input!Z$32)</f>
        <v/>
      </c>
      <c r="Y13" s="62" t="str">
        <f>IF(ISBLANK(Input!AA$32),"",Input!AA$32)</f>
        <v/>
      </c>
      <c r="Z13" s="62" t="str">
        <f>IF(ISBLANK(Input!AB$32),"",Input!AB$32)</f>
        <v/>
      </c>
      <c r="AA13" s="62" t="str">
        <f>IF(ISBLANK(Input!AC$32),"",Input!AC$32)</f>
        <v/>
      </c>
      <c r="AB13" s="62" t="str">
        <f>IF(ISBLANK(Input!AD$32),"",Input!AD$32)</f>
        <v/>
      </c>
      <c r="AC13" s="62" t="str">
        <f>IF(ISBLANK(Input!AE$32),"",Input!AE$32)</f>
        <v/>
      </c>
      <c r="AD13" s="62" t="str">
        <f>IF(ISBLANK(Input!AF$32),"",Input!AF$32)</f>
        <v/>
      </c>
      <c r="AE13" s="62" t="str">
        <f>IF(ISBLANK(Input!AG$32),"",Input!AG$32)</f>
        <v/>
      </c>
      <c r="AF13" s="62" t="str">
        <f>IF(ISBLANK(Input!AH$32),"",Input!AH$32)</f>
        <v/>
      </c>
      <c r="AG13" s="62" t="str">
        <f>IF(ISBLANK(Input!AI$32),"",Input!AI$32)</f>
        <v/>
      </c>
      <c r="AH13" s="62" t="str">
        <f>IF(ISBLANK(Input!AJ$32),"",Input!AJ$32)</f>
        <v/>
      </c>
      <c r="AI13" s="62" t="str">
        <f>IF(ISBLANK(Input!AK$32),"",Input!AK$32)</f>
        <v/>
      </c>
      <c r="AJ13" s="62" t="str">
        <f>IF(ISBLANK(Input!AL$32),"",Input!AL$32)</f>
        <v/>
      </c>
      <c r="AK13" s="62" t="str">
        <f>IF(ISBLANK(Input!AM$32),"",Input!AM$32)</f>
        <v/>
      </c>
      <c r="AL13" s="62" t="str">
        <f>IF(ISBLANK(Input!AN$32),"",Input!AN$32)</f>
        <v/>
      </c>
      <c r="AM13" s="62" t="str">
        <f>IF(ISBLANK(Input!AO$32),"",Input!AO$32)</f>
        <v/>
      </c>
      <c r="AN13" s="62" t="str">
        <f>IF(ISBLANK(Input!AP$32),"",Input!AP$32)</f>
        <v/>
      </c>
      <c r="AO13" s="62" t="str">
        <f>IF(ISBLANK(Input!AQ$32),"",Input!AQ$32)</f>
        <v/>
      </c>
      <c r="AP13" s="62" t="str">
        <f>IF(ISBLANK(Input!AR$32),"",Input!AR$32)</f>
        <v/>
      </c>
      <c r="AQ13" s="62" t="str">
        <f>IF(ISBLANK(Input!AS$32),"",Input!AS$32)</f>
        <v/>
      </c>
      <c r="AR13" s="62" t="str">
        <f>IF(ISBLANK(Input!AT$32),"",Input!AT$32)</f>
        <v/>
      </c>
      <c r="AS13" s="62" t="str">
        <f>IF(ISBLANK(Input!AU$32),"",Input!AU$32)</f>
        <v/>
      </c>
      <c r="AT13" s="62" t="str">
        <f>IF(ISBLANK(Input!AV$32),"",Input!AV$32)</f>
        <v/>
      </c>
      <c r="AU13" s="62" t="str">
        <f>IF(ISBLANK(Input!AW$32),"",Input!AW$32)</f>
        <v/>
      </c>
      <c r="AV13" s="62" t="str">
        <f>IF(ISBLANK(Input!AX$32),"",Input!AX$32)</f>
        <v/>
      </c>
      <c r="AW13" s="62" t="str">
        <f>IF(ISBLANK(Input!AY$32),"",Input!AY$32)</f>
        <v/>
      </c>
      <c r="AX13" s="62" t="str">
        <f>IF(ISBLANK(Input!AZ$32),"",Input!AZ$32)</f>
        <v/>
      </c>
      <c r="AY13" s="62" t="str">
        <f>IF(ISBLANK(Input!BA$32),"",Input!BA$32)</f>
        <v/>
      </c>
      <c r="AZ13" s="62" t="str">
        <f>IF(ISBLANK(Input!BB$32),"",Input!BB$32)</f>
        <v/>
      </c>
      <c r="BA13" s="62" t="str">
        <f>IF(ISBLANK(Input!BC$32),"",Input!BC$32)</f>
        <v/>
      </c>
      <c r="BB13" s="62" t="str">
        <f>IF(ISBLANK(Input!BD$32),"",Input!BD$32)</f>
        <v/>
      </c>
      <c r="BC13" s="62" t="str">
        <f>IF(ISBLANK(Input!BE$32),"",Input!BE$32)</f>
        <v/>
      </c>
      <c r="BD13" s="62" t="str">
        <f>IF(ISBLANK(Input!BF$32),"",Input!BF$32)</f>
        <v/>
      </c>
      <c r="BE13" s="62" t="str">
        <f>IF(ISBLANK(Input!BG$32),"",Input!BG$32)</f>
        <v/>
      </c>
      <c r="BF13" s="62" t="str">
        <f>IF(ISBLANK(Input!BH$32),"",Input!BH$32)</f>
        <v/>
      </c>
      <c r="BG13" s="62" t="str">
        <f>IF(ISBLANK(Input!BI$32),"",Input!BI$32)</f>
        <v/>
      </c>
      <c r="BH13" s="62" t="str">
        <f>IF(ISBLANK(Input!BJ$32),"",Input!BJ$32)</f>
        <v/>
      </c>
      <c r="BI13" s="62" t="str">
        <f>IF(ISBLANK(Input!BK$32),"",Input!BK$32)</f>
        <v/>
      </c>
      <c r="BJ13" s="62" t="str">
        <f>IF(ISBLANK(Input!BL$32),"",Input!BL$32)</f>
        <v/>
      </c>
      <c r="BK13" s="62" t="str">
        <f>IF(ISBLANK(Input!BM$32),"",Input!BM$32)</f>
        <v/>
      </c>
      <c r="BL13" s="62" t="str">
        <f>IF(ISBLANK(Input!BN$32),"",Input!BN$32)</f>
        <v/>
      </c>
      <c r="BM13" s="62" t="str">
        <f>IF(ISBLANK(Input!BO$32),"",Input!BO$32)</f>
        <v/>
      </c>
      <c r="BN13" s="62" t="str">
        <f>IF(ISBLANK(Input!BP$32),"",Input!BP$32)</f>
        <v/>
      </c>
      <c r="BO13" s="62" t="str">
        <f>IF(ISBLANK(Input!BQ$32),"",Input!BQ$32)</f>
        <v/>
      </c>
      <c r="BP13" s="62" t="str">
        <f>IF(ISBLANK(Input!BR$32),"",Input!BR$32)</f>
        <v/>
      </c>
      <c r="BQ13" s="62" t="str">
        <f>IF(ISBLANK(Input!BS$32),"",Input!BS$32)</f>
        <v/>
      </c>
      <c r="BR13" s="62" t="str">
        <f>IF(ISBLANK(Input!BT$32),"",Input!BT$32)</f>
        <v/>
      </c>
      <c r="BS13" s="62" t="str">
        <f>IF(ISBLANK(Input!BU$32),"",Input!BU$32)</f>
        <v/>
      </c>
      <c r="BT13" s="62" t="str">
        <f>IF(ISBLANK(Input!BV$32),"",Input!BV$32)</f>
        <v/>
      </c>
      <c r="BU13" s="62" t="str">
        <f>IF(ISBLANK(Input!BW$32),"",Input!BW$32)</f>
        <v/>
      </c>
      <c r="BV13" s="62" t="str">
        <f>IF(ISBLANK(Input!BX$32),"",Input!BX$32)</f>
        <v/>
      </c>
      <c r="BW13" s="62" t="str">
        <f>IF(ISBLANK(Input!BY$32),"",Input!BY$32)</f>
        <v/>
      </c>
      <c r="BX13" s="62" t="str">
        <f>IF(ISBLANK(Input!BZ$32),"",Input!BZ$32)</f>
        <v/>
      </c>
      <c r="BY13" s="62" t="str">
        <f>IF(ISBLANK(Input!CA$32),"",Input!CA$32)</f>
        <v/>
      </c>
      <c r="BZ13" s="62" t="str">
        <f>IF(ISBLANK(Input!CB$32),"",Input!CB$32)</f>
        <v/>
      </c>
      <c r="CA13" s="62" t="str">
        <f>IF(ISBLANK(Input!CC$32),"",Input!CC$32)</f>
        <v/>
      </c>
      <c r="CB13" s="62" t="str">
        <f>IF(ISBLANK(Input!CD$32),"",Input!CD$32)</f>
        <v/>
      </c>
      <c r="CC13" s="62" t="str">
        <f>IF(ISBLANK(Input!CE$32),"",Input!CE$32)</f>
        <v/>
      </c>
      <c r="CD13" s="62" t="str">
        <f>IF(ISBLANK(Input!CF$32),"",Input!CF$32)</f>
        <v/>
      </c>
      <c r="CE13" s="62" t="str">
        <f>IF(ISBLANK(Input!CG$32),"",Input!CG$32)</f>
        <v/>
      </c>
      <c r="CF13" s="62" t="str">
        <f>IF(ISBLANK(Input!CH$32),"",Input!CH$32)</f>
        <v/>
      </c>
      <c r="CG13" s="62" t="str">
        <f>IF(ISBLANK(Input!CI$32),"",Input!CI$32)</f>
        <v/>
      </c>
      <c r="CH13" s="62" t="str">
        <f>IF(ISBLANK(Input!CJ$32),"",Input!CJ$32)</f>
        <v/>
      </c>
      <c r="CI13" s="62" t="str">
        <f>IF(ISBLANK(Input!CK$32),"",Input!CK$32)</f>
        <v/>
      </c>
      <c r="CJ13" s="62" t="str">
        <f>IF(ISBLANK(Input!CL$32),"",Input!CL$32)</f>
        <v/>
      </c>
      <c r="CK13" s="62" t="str">
        <f>IF(ISBLANK(Input!CM$32),"",Input!CM$32)</f>
        <v/>
      </c>
      <c r="CL13" s="62" t="str">
        <f>IF(ISBLANK(Input!CN$32),"",Input!CN$32)</f>
        <v/>
      </c>
      <c r="CM13" s="62" t="str">
        <f>IF(ISBLANK(Input!CO$32),"",Input!CO$32)</f>
        <v/>
      </c>
      <c r="CN13" s="62" t="str">
        <f>IF(ISBLANK(Input!CP$32),"",Input!CP$32)</f>
        <v/>
      </c>
      <c r="CO13" s="62" t="str">
        <f>IF(ISBLANK(Input!CQ$32),"",Input!CQ$32)</f>
        <v/>
      </c>
      <c r="CP13" s="62" t="str">
        <f>IF(ISBLANK(Input!CR$32),"",Input!CR$32)</f>
        <v/>
      </c>
      <c r="CQ13" s="62" t="str">
        <f>IF(ISBLANK(Input!CS$32),"",Input!CS$32)</f>
        <v/>
      </c>
      <c r="CR13" s="65"/>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row>
    <row r="14" spans="1:196" x14ac:dyDescent="0.2">
      <c r="A14" s="57" t="s">
        <v>9</v>
      </c>
      <c r="B14" s="62"/>
      <c r="C14" s="62">
        <f>Input!E$42</f>
        <v>269.81200000000001</v>
      </c>
      <c r="D14" s="62">
        <f>Input!F$42</f>
        <v>283.964</v>
      </c>
      <c r="E14" s="62">
        <f>Input!G$42</f>
        <v>298.005</v>
      </c>
      <c r="F14" s="62">
        <f>Input!H$42</f>
        <v>312.16300000000001</v>
      </c>
      <c r="G14" s="62">
        <f>Input!I$42</f>
        <v>325.11899999999997</v>
      </c>
      <c r="H14" s="62">
        <f>Input!J$42</f>
        <v>338.83826612026809</v>
      </c>
      <c r="I14" s="62">
        <f>Input!K$42</f>
        <v>352.88748773700638</v>
      </c>
      <c r="J14" s="62">
        <f>Input!L$42</f>
        <v>367.85808069912594</v>
      </c>
      <c r="K14" s="62">
        <f>Input!M$42</f>
        <v>383.27043339101152</v>
      </c>
      <c r="L14" s="62">
        <f>Input!N$42</f>
        <v>399.20873939770058</v>
      </c>
      <c r="M14" s="62">
        <f>Input!O$42</f>
        <v>415.66537846025113</v>
      </c>
      <c r="N14" s="62">
        <f>Input!P$42</f>
        <v>432.63983903360776</v>
      </c>
      <c r="O14" s="62">
        <f>Input!Q$42</f>
        <v>450.24651440267979</v>
      </c>
      <c r="P14" s="62">
        <f>Input!R$42</f>
        <v>468.41890280486695</v>
      </c>
      <c r="Q14" s="62">
        <f>Input!S$42</f>
        <v>487.20772817056047</v>
      </c>
      <c r="R14" s="62">
        <f>Input!T$42</f>
        <v>506.67311188229468</v>
      </c>
      <c r="S14" s="62">
        <f>Input!U$42</f>
        <v>526.85690598614508</v>
      </c>
      <c r="T14" s="62">
        <f>Input!V$42</f>
        <v>547.88223059836753</v>
      </c>
      <c r="U14" s="62">
        <f>Input!W$42</f>
        <v>569.69022119668239</v>
      </c>
      <c r="V14" s="62">
        <f>Input!X$42</f>
        <v>592.46119292567505</v>
      </c>
      <c r="W14" s="62">
        <f>Input!Y$42</f>
        <v>616.24215241530874</v>
      </c>
      <c r="X14" s="62">
        <f>Input!Z$42</f>
        <v>641.11199362143941</v>
      </c>
      <c r="Y14" s="62">
        <f>Input!AA$42</f>
        <v>667.17467150632137</v>
      </c>
      <c r="Z14" s="62">
        <f>Input!AB$42</f>
        <v>694.41683455929945</v>
      </c>
      <c r="AA14" s="62">
        <f>Input!AC$42</f>
        <v>722.7598291165325</v>
      </c>
      <c r="AB14" s="62">
        <f>Input!AD$42</f>
        <v>752.27138505534879</v>
      </c>
      <c r="AC14" s="62">
        <f>Input!AE$42</f>
        <v>782.89072832606303</v>
      </c>
      <c r="AD14" s="62">
        <f>Input!AF$42</f>
        <v>814.6374975044746</v>
      </c>
      <c r="AE14" s="62">
        <f>Input!AG$42</f>
        <v>847.46926939895741</v>
      </c>
      <c r="AF14" s="62">
        <f>Input!AH$42</f>
        <v>881.459360515924</v>
      </c>
      <c r="AG14" s="62">
        <f>Input!AI$42</f>
        <v>916.5260912228141</v>
      </c>
      <c r="AH14" s="62">
        <f>Input!AJ$42</f>
        <v>952.65432235527896</v>
      </c>
      <c r="AI14" s="62">
        <f>Input!AK$42</f>
        <v>989.80162217812438</v>
      </c>
      <c r="AJ14" s="62">
        <f>Input!AL$42</f>
        <v>1028.0712561795294</v>
      </c>
      <c r="AK14" s="62">
        <f>Input!AM$42</f>
        <v>1067.2231334035816</v>
      </c>
      <c r="AL14" s="62">
        <f>Input!AN$42</f>
        <v>1107.3117883582495</v>
      </c>
      <c r="AM14" s="62">
        <f>Input!AO$42</f>
        <v>1148.2798824856277</v>
      </c>
      <c r="AN14" s="62">
        <f>Input!AP$42</f>
        <v>1190.0580606790113</v>
      </c>
      <c r="AO14" s="75">
        <f>Input!AQ$42</f>
        <v>1232.7825808195262</v>
      </c>
      <c r="AP14" s="75">
        <f>Input!AR$42</f>
        <v>1276.6762133860025</v>
      </c>
      <c r="AQ14" s="75">
        <f>Input!AS$42</f>
        <v>1321.7128591368294</v>
      </c>
      <c r="AR14" s="75">
        <f>Input!AT$42</f>
        <v>1368.3394777432982</v>
      </c>
      <c r="AS14" s="75">
        <f>Input!AU$42</f>
        <v>1416.4032041483481</v>
      </c>
      <c r="AT14" s="75">
        <f>Input!AV$42</f>
        <v>1466.0286577892209</v>
      </c>
      <c r="AU14" s="75">
        <f>Input!AW$42</f>
        <v>1517.4639224842031</v>
      </c>
      <c r="AV14" s="75">
        <f>Input!AX$42</f>
        <v>1570.9203065194147</v>
      </c>
      <c r="AW14" s="75">
        <f>Input!AY$42</f>
        <v>1626.4915299545064</v>
      </c>
      <c r="AX14" s="75">
        <f>Input!AZ$42</f>
        <v>1684.113527474022</v>
      </c>
      <c r="AY14" s="75">
        <f>Input!BA$42</f>
        <v>1744.0094787303017</v>
      </c>
      <c r="AZ14" s="75">
        <f>Input!BB$42</f>
        <v>1806.4456100001489</v>
      </c>
      <c r="BA14" s="75">
        <f>Input!BC$42</f>
        <v>1871.4718664967575</v>
      </c>
      <c r="BB14" s="75">
        <f>Input!BD$42</f>
        <v>1938.7284240788706</v>
      </c>
      <c r="BC14" s="75">
        <f>Input!BE$42</f>
        <v>2008.6944489753214</v>
      </c>
      <c r="BD14" s="75">
        <f>Input!BF$42</f>
        <v>2081.0159347957961</v>
      </c>
      <c r="BE14" s="75">
        <f>Input!BG$42</f>
        <v>2155.5695521047155</v>
      </c>
      <c r="BF14" s="75">
        <f>Input!BH$42</f>
        <v>2232.7378695613843</v>
      </c>
      <c r="BG14" s="75">
        <f>Input!BI$42</f>
        <v>2312.5083835636051</v>
      </c>
      <c r="BH14" s="75">
        <f>Input!BJ$42</f>
        <v>2395.2499420807453</v>
      </c>
      <c r="BI14" s="75">
        <f>Input!BK$42</f>
        <v>2481.0161356746289</v>
      </c>
      <c r="BJ14" s="75">
        <f>Input!BL$42</f>
        <v>2570.1574535660743</v>
      </c>
      <c r="BK14" s="75">
        <f>Input!BM$42</f>
        <v>2662.6388532830915</v>
      </c>
      <c r="BL14" s="75">
        <f>Input!BN$42</f>
        <v>2758.7658835579109</v>
      </c>
      <c r="BM14" s="75">
        <f>Input!BO$42</f>
        <v>2858.6176388700878</v>
      </c>
      <c r="BN14" s="75">
        <f>Input!BP$42</f>
        <v>2961.8942044450805</v>
      </c>
      <c r="BO14" s="75">
        <f>Input!BQ$42</f>
        <v>3068.7121519866955</v>
      </c>
      <c r="BP14" s="75">
        <f>Input!BR$42</f>
        <v>3179.0577898500683</v>
      </c>
      <c r="BQ14" s="75">
        <f>Input!BS$42</f>
        <v>3292.9573690230923</v>
      </c>
      <c r="BR14" s="75">
        <f>Input!BT$42</f>
        <v>3410.4701044042408</v>
      </c>
      <c r="BS14" s="75">
        <f>Input!BU$42</f>
        <v>3531.9759493206457</v>
      </c>
      <c r="BT14" s="75">
        <f>Input!BV$42</f>
        <v>3657.5545208617791</v>
      </c>
      <c r="BU14" s="75">
        <f>Input!BW$42</f>
        <v>3787.1434784798439</v>
      </c>
      <c r="BV14" s="75">
        <f>Input!BX$42</f>
        <v>3921.1783520835133</v>
      </c>
      <c r="BW14" s="75">
        <f>Input!BY$42</f>
        <v>4059.2936312572429</v>
      </c>
      <c r="BX14" s="75">
        <f>Input!BZ$42</f>
        <v>4202.3494921145248</v>
      </c>
      <c r="BY14" s="75">
        <f>Input!CA$42</f>
        <v>4350.2268687290607</v>
      </c>
      <c r="BZ14" s="75">
        <f>Input!CB$42</f>
        <v>4503.6682738969121</v>
      </c>
      <c r="CA14" s="75">
        <f>Input!CC$42</f>
        <v>4662.4766469930846</v>
      </c>
      <c r="CB14" s="75">
        <f>Input!CD$42</f>
        <v>4826.9269017465867</v>
      </c>
      <c r="CC14" s="75">
        <f>Input!CE$42</f>
        <v>4997.5589245978672</v>
      </c>
      <c r="CD14" s="75">
        <f>Input!CF$42</f>
        <v>5174.462480036108</v>
      </c>
      <c r="CE14" s="75">
        <f>Input!CG$42</f>
        <v>5358.0418446700251</v>
      </c>
      <c r="CF14" s="75">
        <f>Input!CH$42</f>
        <v>5548.4704064668022</v>
      </c>
      <c r="CG14" s="75">
        <f>Input!CI$42</f>
        <v>5745.97148369346</v>
      </c>
      <c r="CH14" s="75">
        <f>Input!CJ$42</f>
        <v>5951.3058411926022</v>
      </c>
      <c r="CI14" s="75">
        <f>Input!CK$42</f>
        <v>6163.9361548254501</v>
      </c>
      <c r="CJ14" s="75">
        <f>Input!CL$42</f>
        <v>6384.5409085781885</v>
      </c>
      <c r="CK14" s="75">
        <f>Input!CM$42</f>
        <v>6613.5893001676177</v>
      </c>
      <c r="CL14" s="75">
        <f>Input!CN$42</f>
        <v>6850.2646826663386</v>
      </c>
      <c r="CM14" s="75">
        <f>Input!CO$42</f>
        <v>7096.1792208386523</v>
      </c>
      <c r="CN14" s="75">
        <f>Input!CP$42</f>
        <v>7350.8835816389683</v>
      </c>
      <c r="CO14" s="75">
        <f>Input!CQ$42</f>
        <v>7614.5935383882206</v>
      </c>
      <c r="CP14" s="75">
        <f>Input!CR$42</f>
        <v>7887.8574078409374</v>
      </c>
      <c r="CQ14" s="75">
        <f>Input!CS$42</f>
        <v>8170.7976964056616</v>
      </c>
      <c r="CR14" s="75">
        <f>Input!CT$42</f>
        <v>8463.1459281192092</v>
      </c>
      <c r="CS14" s="75">
        <f>Input!CU$42</f>
        <v>8766.4122890205344</v>
      </c>
      <c r="CT14" s="75">
        <f>Input!CV$42</f>
        <v>9079.9102402072804</v>
      </c>
      <c r="CU14" s="75">
        <f>Input!CW$42</f>
        <v>9403.9914183617038</v>
      </c>
      <c r="CV14" s="75">
        <f>Input!CX$42</f>
        <v>9740.0613150478475</v>
      </c>
      <c r="CW14" s="75">
        <f>Input!CY$42</f>
        <v>10087.882628310921</v>
      </c>
      <c r="CX14" s="75"/>
      <c r="CY14" s="75"/>
      <c r="CZ14" s="75"/>
      <c r="DA14" s="75"/>
      <c r="DB14" s="75"/>
      <c r="DC14" s="75"/>
      <c r="DD14" s="75"/>
      <c r="DE14" s="75"/>
      <c r="DF14" s="75"/>
      <c r="DG14" s="75"/>
      <c r="DH14" s="75"/>
      <c r="DI14" s="75"/>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row>
    <row r="15" spans="1:196" x14ac:dyDescent="0.2">
      <c r="A15" s="57"/>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row>
    <row r="16" spans="1:196" x14ac:dyDescent="0.2">
      <c r="A16" s="57" t="s">
        <v>193</v>
      </c>
      <c r="B16" s="62"/>
      <c r="C16" s="66">
        <f>C$7+Input!$B$9</f>
        <v>5.3400000000000003E-2</v>
      </c>
      <c r="D16" s="66">
        <f>D$7+Input!$B$9</f>
        <v>5.5899999999999998E-2</v>
      </c>
      <c r="E16" s="66">
        <f>E$7+Input!$B$9</f>
        <v>6.1499999999999999E-2</v>
      </c>
      <c r="F16" s="66">
        <f>F$7+Input!$B$9</f>
        <v>6.5100000000000005E-2</v>
      </c>
      <c r="G16" s="66">
        <f>G$7+Input!$B$9</f>
        <v>6.7000000000000004E-2</v>
      </c>
      <c r="H16" s="66">
        <f>H$7+Input!$B$9</f>
        <v>6.9000000000000006E-2</v>
      </c>
      <c r="I16" s="66">
        <f>I$7+Input!$B$9</f>
        <v>7.1000000000000008E-2</v>
      </c>
      <c r="J16" s="66">
        <f>J$7+Input!$B$9</f>
        <v>7.3000000000000009E-2</v>
      </c>
      <c r="K16" s="66">
        <f>K$7+Input!$B$9</f>
        <v>7.5000000000000011E-2</v>
      </c>
      <c r="L16" s="66">
        <f>L$7+Input!$B$9</f>
        <v>7.6999999999999999E-2</v>
      </c>
      <c r="M16" s="66">
        <f>M$7+Input!$B$9</f>
        <v>7.6999999999999999E-2</v>
      </c>
      <c r="N16" s="66">
        <f>N$7+Input!$B$9</f>
        <v>7.6999999999999999E-2</v>
      </c>
      <c r="O16" s="66">
        <f>O$7+Input!$B$9</f>
        <v>7.6999999999999999E-2</v>
      </c>
      <c r="P16" s="66">
        <f>P$7+Input!$B$9</f>
        <v>7.6999999999999999E-2</v>
      </c>
      <c r="Q16" s="66">
        <f>Q$7+Input!$B$9</f>
        <v>7.6999999999999999E-2</v>
      </c>
      <c r="R16" s="66">
        <f>R$7+Input!$B$9</f>
        <v>7.6999999999999999E-2</v>
      </c>
      <c r="S16" s="66">
        <f>S$7+Input!$B$9</f>
        <v>7.6999999999999999E-2</v>
      </c>
      <c r="T16" s="66">
        <f>T$7+Input!$B$9</f>
        <v>7.6999999999999999E-2</v>
      </c>
      <c r="U16" s="66">
        <f>U$7+Input!$B$9</f>
        <v>7.6999999999999999E-2</v>
      </c>
      <c r="V16" s="66">
        <f>V$7+Input!$B$9</f>
        <v>7.6999999999999999E-2</v>
      </c>
      <c r="W16" s="66">
        <f>W$7+Input!$B$9</f>
        <v>7.6999999999999999E-2</v>
      </c>
      <c r="X16" s="66">
        <f>X$7+Input!$B$9</f>
        <v>7.6999999999999999E-2</v>
      </c>
      <c r="Y16" s="66">
        <f>Y$7+Input!$B$9</f>
        <v>7.6999999999999999E-2</v>
      </c>
      <c r="Z16" s="66">
        <f>Z$7+Input!$B$9</f>
        <v>7.6999999999999999E-2</v>
      </c>
      <c r="AA16" s="66">
        <f>AA$7+Input!$B$9</f>
        <v>7.6999999999999999E-2</v>
      </c>
      <c r="AB16" s="66">
        <f>AB$7+Input!$B$9</f>
        <v>7.6999999999999999E-2</v>
      </c>
      <c r="AC16" s="66">
        <f>AC$7+Input!$B$9</f>
        <v>7.6999999999999999E-2</v>
      </c>
      <c r="AD16" s="66">
        <f>AD$7+Input!$B$9</f>
        <v>7.6999999999999999E-2</v>
      </c>
      <c r="AE16" s="66">
        <f>AE$7+Input!$B$9</f>
        <v>7.6999999999999999E-2</v>
      </c>
      <c r="AF16" s="66">
        <f>AF$7+Input!$B$9</f>
        <v>7.6999999999999999E-2</v>
      </c>
      <c r="AG16" s="66">
        <f>AG$7+Input!$B$9</f>
        <v>7.6999999999999999E-2</v>
      </c>
      <c r="AH16" s="66">
        <f>AH$7+Input!$B$9</f>
        <v>7.6999999999999999E-2</v>
      </c>
      <c r="AI16" s="66">
        <f>AI$7+Input!$B$9</f>
        <v>7.6999999999999999E-2</v>
      </c>
      <c r="AJ16" s="66">
        <f>AJ$7+Input!$B$9</f>
        <v>7.6999999999999999E-2</v>
      </c>
      <c r="AK16" s="66">
        <f>AK$7+Input!$B$9</f>
        <v>7.6999999999999999E-2</v>
      </c>
      <c r="AL16" s="66">
        <f>AL$7+Input!$B$9</f>
        <v>7.6999999999999999E-2</v>
      </c>
      <c r="AM16" s="66">
        <f>AM$7+Input!$B$9</f>
        <v>7.6999999999999999E-2</v>
      </c>
      <c r="AN16" s="66">
        <f>AN$7+Input!$B$9</f>
        <v>7.6999999999999999E-2</v>
      </c>
      <c r="AO16" s="66">
        <f>AO$7+Input!$B$9</f>
        <v>7.6999999999999999E-2</v>
      </c>
      <c r="AP16" s="66">
        <f>AP$7+Input!$B$9</f>
        <v>7.6999999999999999E-2</v>
      </c>
      <c r="AQ16" s="66">
        <f>AQ$7+Input!$B$9</f>
        <v>7.6999999999999999E-2</v>
      </c>
      <c r="AR16" s="66">
        <f>AR$7+Input!$B$9</f>
        <v>7.6999999999999999E-2</v>
      </c>
      <c r="AS16" s="66">
        <f>AS$7+Input!$B$9</f>
        <v>7.6999999999999999E-2</v>
      </c>
      <c r="AT16" s="66">
        <f>AT$7+Input!$B$9</f>
        <v>7.6999999999999999E-2</v>
      </c>
      <c r="AU16" s="66">
        <f>AU$7+Input!$B$9</f>
        <v>7.6999999999999999E-2</v>
      </c>
      <c r="AV16" s="66">
        <f>AV$7+Input!$B$9</f>
        <v>7.6999999999999999E-2</v>
      </c>
      <c r="AW16" s="66">
        <f>AW$7+Input!$B$9</f>
        <v>7.6999999999999999E-2</v>
      </c>
      <c r="AX16" s="66">
        <f>AX$7+Input!$B$9</f>
        <v>7.6999999999999999E-2</v>
      </c>
      <c r="AY16" s="66">
        <f>AY$7+Input!$B$9</f>
        <v>7.6999999999999999E-2</v>
      </c>
      <c r="AZ16" s="66">
        <f>AZ$7+Input!$B$9</f>
        <v>7.6999999999999999E-2</v>
      </c>
      <c r="BA16" s="66">
        <f>BA$7+Input!$B$9</f>
        <v>7.6999999999999999E-2</v>
      </c>
      <c r="BB16" s="66">
        <f>BB$7+Input!$B$9</f>
        <v>7.6999999999999999E-2</v>
      </c>
      <c r="BC16" s="66">
        <f>BC$7+Input!$B$9</f>
        <v>7.6999999999999999E-2</v>
      </c>
      <c r="BD16" s="66">
        <f>BD$7+Input!$B$9</f>
        <v>7.6999999999999999E-2</v>
      </c>
      <c r="BE16" s="66">
        <f>BE$7+Input!$B$9</f>
        <v>7.6999999999999999E-2</v>
      </c>
      <c r="BF16" s="66">
        <f>BF$7+Input!$B$9</f>
        <v>7.6999999999999999E-2</v>
      </c>
      <c r="BG16" s="66">
        <f>BG$7+Input!$B$9</f>
        <v>7.6999999999999999E-2</v>
      </c>
      <c r="BH16" s="66">
        <f>BH$7+Input!$B$9</f>
        <v>7.6999999999999999E-2</v>
      </c>
      <c r="BI16" s="66">
        <f>BI$7+Input!$B$9</f>
        <v>7.6999999999999999E-2</v>
      </c>
      <c r="BJ16" s="66">
        <f>BJ$7+Input!$B$9</f>
        <v>7.6999999999999999E-2</v>
      </c>
      <c r="BK16" s="66">
        <f>BK$7+Input!$B$9</f>
        <v>7.6999999999999999E-2</v>
      </c>
      <c r="BL16" s="66">
        <f>BL$7+Input!$B$9</f>
        <v>7.6999999999999999E-2</v>
      </c>
      <c r="BM16" s="66">
        <f>BM$7+Input!$B$9</f>
        <v>7.6999999999999999E-2</v>
      </c>
      <c r="BN16" s="66">
        <f>BN$7+Input!$B$9</f>
        <v>7.6999999999999999E-2</v>
      </c>
      <c r="BO16" s="66">
        <f>BO$7+Input!$B$9</f>
        <v>7.6999999999999999E-2</v>
      </c>
      <c r="BP16" s="66">
        <f>BP$7+Input!$B$9</f>
        <v>7.6999999999999999E-2</v>
      </c>
      <c r="BQ16" s="66">
        <f>BQ$7+Input!$B$9</f>
        <v>7.6999999999999999E-2</v>
      </c>
      <c r="BR16" s="66">
        <f>BR$7+Input!$B$9</f>
        <v>7.6999999999999999E-2</v>
      </c>
      <c r="BS16" s="66">
        <f>BS$7+Input!$B$9</f>
        <v>7.6999999999999999E-2</v>
      </c>
      <c r="BT16" s="66">
        <f>BT$7+Input!$B$9</f>
        <v>7.6999999999999999E-2</v>
      </c>
      <c r="BU16" s="66">
        <f>BU$7+Input!$B$9</f>
        <v>7.6999999999999999E-2</v>
      </c>
      <c r="BV16" s="66">
        <f>BV$7+Input!$B$9</f>
        <v>7.6999999999999999E-2</v>
      </c>
      <c r="BW16" s="66">
        <f>BW$7+Input!$B$9</f>
        <v>7.6999999999999999E-2</v>
      </c>
      <c r="BX16" s="66">
        <f>BX$7+Input!$B$9</f>
        <v>7.6999999999999999E-2</v>
      </c>
      <c r="BY16" s="66">
        <f>BY$7+Input!$B$9</f>
        <v>7.6999999999999999E-2</v>
      </c>
      <c r="BZ16" s="66">
        <f>BZ$7+Input!$B$9</f>
        <v>7.6999999999999999E-2</v>
      </c>
      <c r="CA16" s="66">
        <f>CA$7+Input!$B$9</f>
        <v>7.6999999999999999E-2</v>
      </c>
      <c r="CB16" s="66">
        <f>CB$7+Input!$B$9</f>
        <v>7.6999999999999999E-2</v>
      </c>
      <c r="CC16" s="66">
        <f>CC$7+Input!$B$9</f>
        <v>7.6999999999999999E-2</v>
      </c>
      <c r="CD16" s="66">
        <f>CD$7+Input!$B$9</f>
        <v>7.6999999999999999E-2</v>
      </c>
      <c r="CE16" s="66">
        <f>CE$7+Input!$B$9</f>
        <v>7.6999999999999999E-2</v>
      </c>
      <c r="CF16" s="66">
        <f>CF$7+Input!$B$9</f>
        <v>7.6999999999999999E-2</v>
      </c>
      <c r="CG16" s="66">
        <f>CG$7+Input!$B$9</f>
        <v>7.6999999999999999E-2</v>
      </c>
      <c r="CH16" s="66">
        <f>CH$7+Input!$B$9</f>
        <v>7.6999999999999999E-2</v>
      </c>
      <c r="CI16" s="66">
        <f>CI$7+Input!$B$9</f>
        <v>7.6999999999999999E-2</v>
      </c>
      <c r="CJ16" s="66">
        <f>CJ$7+Input!$B$9</f>
        <v>7.6999999999999999E-2</v>
      </c>
      <c r="CK16" s="66">
        <f>CK$7+Input!$B$9</f>
        <v>7.6999999999999999E-2</v>
      </c>
      <c r="CL16" s="66">
        <f>CL$7+Input!$B$9</f>
        <v>7.6999999999999999E-2</v>
      </c>
      <c r="CM16" s="66">
        <f>CM$7+Input!$B$9</f>
        <v>7.6999999999999999E-2</v>
      </c>
      <c r="CN16" s="66">
        <f>CN$7+Input!$B$9</f>
        <v>7.6999999999999999E-2</v>
      </c>
      <c r="CO16" s="66">
        <f>CO$7+Input!$B$9</f>
        <v>7.6999999999999999E-2</v>
      </c>
      <c r="CP16" s="66">
        <f>CP$7+Input!$B$9</f>
        <v>7.6999999999999999E-2</v>
      </c>
      <c r="CQ16" s="66">
        <f>CQ$7+Input!$B$9</f>
        <v>7.6999999999999999E-2</v>
      </c>
      <c r="CR16" s="66">
        <f>CR$7+Input!$B$9</f>
        <v>7.6999999999999999E-2</v>
      </c>
      <c r="CS16" s="66">
        <f>CS$7+Input!$B$9</f>
        <v>7.6999999999999999E-2</v>
      </c>
      <c r="CT16" s="66">
        <f>CT$7+Input!$B$9</f>
        <v>7.6999999999999999E-2</v>
      </c>
      <c r="CU16" s="66">
        <f>CU$7+Input!$B$9</f>
        <v>7.6999999999999999E-2</v>
      </c>
      <c r="CV16" s="66">
        <f>CV$7+Input!$B$9</f>
        <v>7.6999999999999999E-2</v>
      </c>
      <c r="CW16" s="66">
        <f>CW$7+Input!$B$9</f>
        <v>7.6999999999999999E-2</v>
      </c>
      <c r="CX16" s="84">
        <f>CW$16</f>
        <v>7.6999999999999999E-2</v>
      </c>
      <c r="CY16" s="66">
        <f>CX$16</f>
        <v>7.6999999999999999E-2</v>
      </c>
      <c r="CZ16" s="66">
        <f t="shared" ref="CZ16:FI16" si="7">CY$16</f>
        <v>7.6999999999999999E-2</v>
      </c>
      <c r="DA16" s="66">
        <f t="shared" si="7"/>
        <v>7.6999999999999999E-2</v>
      </c>
      <c r="DB16" s="66">
        <f t="shared" si="7"/>
        <v>7.6999999999999999E-2</v>
      </c>
      <c r="DC16" s="66">
        <f t="shared" si="7"/>
        <v>7.6999999999999999E-2</v>
      </c>
      <c r="DD16" s="66">
        <f t="shared" si="7"/>
        <v>7.6999999999999999E-2</v>
      </c>
      <c r="DE16" s="66">
        <f t="shared" si="7"/>
        <v>7.6999999999999999E-2</v>
      </c>
      <c r="DF16" s="66">
        <f t="shared" si="7"/>
        <v>7.6999999999999999E-2</v>
      </c>
      <c r="DG16" s="66">
        <f t="shared" si="7"/>
        <v>7.6999999999999999E-2</v>
      </c>
      <c r="DH16" s="66">
        <f t="shared" si="7"/>
        <v>7.6999999999999999E-2</v>
      </c>
      <c r="DI16" s="66">
        <f t="shared" si="7"/>
        <v>7.6999999999999999E-2</v>
      </c>
      <c r="DJ16" s="66">
        <f t="shared" si="7"/>
        <v>7.6999999999999999E-2</v>
      </c>
      <c r="DK16" s="66">
        <f t="shared" si="7"/>
        <v>7.6999999999999999E-2</v>
      </c>
      <c r="DL16" s="66">
        <f t="shared" si="7"/>
        <v>7.6999999999999999E-2</v>
      </c>
      <c r="DM16" s="66">
        <f t="shared" si="7"/>
        <v>7.6999999999999999E-2</v>
      </c>
      <c r="DN16" s="66">
        <f t="shared" si="7"/>
        <v>7.6999999999999999E-2</v>
      </c>
      <c r="DO16" s="66">
        <f t="shared" si="7"/>
        <v>7.6999999999999999E-2</v>
      </c>
      <c r="DP16" s="66">
        <f t="shared" si="7"/>
        <v>7.6999999999999999E-2</v>
      </c>
      <c r="DQ16" s="66">
        <f t="shared" si="7"/>
        <v>7.6999999999999999E-2</v>
      </c>
      <c r="DR16" s="66">
        <f t="shared" si="7"/>
        <v>7.6999999999999999E-2</v>
      </c>
      <c r="DS16" s="66">
        <f t="shared" si="7"/>
        <v>7.6999999999999999E-2</v>
      </c>
      <c r="DT16" s="66">
        <f t="shared" si="7"/>
        <v>7.6999999999999999E-2</v>
      </c>
      <c r="DU16" s="66">
        <f t="shared" si="7"/>
        <v>7.6999999999999999E-2</v>
      </c>
      <c r="DV16" s="66">
        <f t="shared" si="7"/>
        <v>7.6999999999999999E-2</v>
      </c>
      <c r="DW16" s="66">
        <f t="shared" si="7"/>
        <v>7.6999999999999999E-2</v>
      </c>
      <c r="DX16" s="66">
        <f t="shared" si="7"/>
        <v>7.6999999999999999E-2</v>
      </c>
      <c r="DY16" s="66">
        <f t="shared" si="7"/>
        <v>7.6999999999999999E-2</v>
      </c>
      <c r="DZ16" s="66">
        <f t="shared" si="7"/>
        <v>7.6999999999999999E-2</v>
      </c>
      <c r="EA16" s="66">
        <f t="shared" si="7"/>
        <v>7.6999999999999999E-2</v>
      </c>
      <c r="EB16" s="66">
        <f t="shared" si="7"/>
        <v>7.6999999999999999E-2</v>
      </c>
      <c r="EC16" s="66">
        <f t="shared" si="7"/>
        <v>7.6999999999999999E-2</v>
      </c>
      <c r="ED16" s="66">
        <f t="shared" si="7"/>
        <v>7.6999999999999999E-2</v>
      </c>
      <c r="EE16" s="66">
        <f t="shared" si="7"/>
        <v>7.6999999999999999E-2</v>
      </c>
      <c r="EF16" s="66">
        <f t="shared" si="7"/>
        <v>7.6999999999999999E-2</v>
      </c>
      <c r="EG16" s="66">
        <f t="shared" si="7"/>
        <v>7.6999999999999999E-2</v>
      </c>
      <c r="EH16" s="66">
        <f t="shared" si="7"/>
        <v>7.6999999999999999E-2</v>
      </c>
      <c r="EI16" s="66">
        <f t="shared" si="7"/>
        <v>7.6999999999999999E-2</v>
      </c>
      <c r="EJ16" s="66">
        <f t="shared" si="7"/>
        <v>7.6999999999999999E-2</v>
      </c>
      <c r="EK16" s="66">
        <f t="shared" si="7"/>
        <v>7.6999999999999999E-2</v>
      </c>
      <c r="EL16" s="66">
        <f t="shared" si="7"/>
        <v>7.6999999999999999E-2</v>
      </c>
      <c r="EM16" s="66">
        <f t="shared" si="7"/>
        <v>7.6999999999999999E-2</v>
      </c>
      <c r="EN16" s="66">
        <f t="shared" si="7"/>
        <v>7.6999999999999999E-2</v>
      </c>
      <c r="EO16" s="66">
        <f t="shared" si="7"/>
        <v>7.6999999999999999E-2</v>
      </c>
      <c r="EP16" s="66">
        <f t="shared" si="7"/>
        <v>7.6999999999999999E-2</v>
      </c>
      <c r="EQ16" s="66">
        <f t="shared" si="7"/>
        <v>7.6999999999999999E-2</v>
      </c>
      <c r="ER16" s="66">
        <f t="shared" si="7"/>
        <v>7.6999999999999999E-2</v>
      </c>
      <c r="ES16" s="66">
        <f t="shared" si="7"/>
        <v>7.6999999999999999E-2</v>
      </c>
      <c r="ET16" s="66">
        <f t="shared" si="7"/>
        <v>7.6999999999999999E-2</v>
      </c>
      <c r="EU16" s="66">
        <f t="shared" si="7"/>
        <v>7.6999999999999999E-2</v>
      </c>
      <c r="EV16" s="66">
        <f t="shared" si="7"/>
        <v>7.6999999999999999E-2</v>
      </c>
      <c r="EW16" s="66">
        <f t="shared" si="7"/>
        <v>7.6999999999999999E-2</v>
      </c>
      <c r="EX16" s="66">
        <f t="shared" si="7"/>
        <v>7.6999999999999999E-2</v>
      </c>
      <c r="EY16" s="66">
        <f t="shared" si="7"/>
        <v>7.6999999999999999E-2</v>
      </c>
      <c r="EZ16" s="66">
        <f t="shared" si="7"/>
        <v>7.6999999999999999E-2</v>
      </c>
      <c r="FA16" s="66">
        <f t="shared" si="7"/>
        <v>7.6999999999999999E-2</v>
      </c>
      <c r="FB16" s="66">
        <f t="shared" si="7"/>
        <v>7.6999999999999999E-2</v>
      </c>
      <c r="FC16" s="66">
        <f t="shared" si="7"/>
        <v>7.6999999999999999E-2</v>
      </c>
      <c r="FD16" s="66">
        <f t="shared" si="7"/>
        <v>7.6999999999999999E-2</v>
      </c>
      <c r="FE16" s="66">
        <f t="shared" si="7"/>
        <v>7.6999999999999999E-2</v>
      </c>
      <c r="FF16" s="66">
        <f t="shared" si="7"/>
        <v>7.6999999999999999E-2</v>
      </c>
      <c r="FG16" s="66">
        <f t="shared" si="7"/>
        <v>7.6999999999999999E-2</v>
      </c>
      <c r="FH16" s="66">
        <f t="shared" si="7"/>
        <v>7.6999999999999999E-2</v>
      </c>
      <c r="FI16" s="66">
        <f t="shared" si="7"/>
        <v>7.6999999999999999E-2</v>
      </c>
      <c r="FJ16" s="66">
        <f t="shared" ref="FJ16:GN16" si="8">FI$16</f>
        <v>7.6999999999999999E-2</v>
      </c>
      <c r="FK16" s="66">
        <f t="shared" si="8"/>
        <v>7.6999999999999999E-2</v>
      </c>
      <c r="FL16" s="66">
        <f t="shared" si="8"/>
        <v>7.6999999999999999E-2</v>
      </c>
      <c r="FM16" s="66">
        <f t="shared" si="8"/>
        <v>7.6999999999999999E-2</v>
      </c>
      <c r="FN16" s="66">
        <f t="shared" si="8"/>
        <v>7.6999999999999999E-2</v>
      </c>
      <c r="FO16" s="66">
        <f t="shared" si="8"/>
        <v>7.6999999999999999E-2</v>
      </c>
      <c r="FP16" s="66">
        <f t="shared" si="8"/>
        <v>7.6999999999999999E-2</v>
      </c>
      <c r="FQ16" s="66">
        <f t="shared" si="8"/>
        <v>7.6999999999999999E-2</v>
      </c>
      <c r="FR16" s="66">
        <f t="shared" si="8"/>
        <v>7.6999999999999999E-2</v>
      </c>
      <c r="FS16" s="66">
        <f t="shared" si="8"/>
        <v>7.6999999999999999E-2</v>
      </c>
      <c r="FT16" s="66">
        <f t="shared" si="8"/>
        <v>7.6999999999999999E-2</v>
      </c>
      <c r="FU16" s="66">
        <f t="shared" si="8"/>
        <v>7.6999999999999999E-2</v>
      </c>
      <c r="FV16" s="66">
        <f t="shared" si="8"/>
        <v>7.6999999999999999E-2</v>
      </c>
      <c r="FW16" s="66">
        <f t="shared" si="8"/>
        <v>7.6999999999999999E-2</v>
      </c>
      <c r="FX16" s="66">
        <f t="shared" si="8"/>
        <v>7.6999999999999999E-2</v>
      </c>
      <c r="FY16" s="66">
        <f t="shared" si="8"/>
        <v>7.6999999999999999E-2</v>
      </c>
      <c r="FZ16" s="66">
        <f t="shared" si="8"/>
        <v>7.6999999999999999E-2</v>
      </c>
      <c r="GA16" s="66">
        <f t="shared" si="8"/>
        <v>7.6999999999999999E-2</v>
      </c>
      <c r="GB16" s="66">
        <f t="shared" si="8"/>
        <v>7.6999999999999999E-2</v>
      </c>
      <c r="GC16" s="66">
        <f t="shared" si="8"/>
        <v>7.6999999999999999E-2</v>
      </c>
      <c r="GD16" s="66">
        <f t="shared" si="8"/>
        <v>7.6999999999999999E-2</v>
      </c>
      <c r="GE16" s="66">
        <f t="shared" si="8"/>
        <v>7.6999999999999999E-2</v>
      </c>
      <c r="GF16" s="66">
        <f t="shared" si="8"/>
        <v>7.6999999999999999E-2</v>
      </c>
      <c r="GG16" s="66">
        <f t="shared" si="8"/>
        <v>7.6999999999999999E-2</v>
      </c>
      <c r="GH16" s="66">
        <f t="shared" si="8"/>
        <v>7.6999999999999999E-2</v>
      </c>
      <c r="GI16" s="66">
        <f t="shared" si="8"/>
        <v>7.6999999999999999E-2</v>
      </c>
      <c r="GJ16" s="66">
        <f t="shared" si="8"/>
        <v>7.6999999999999999E-2</v>
      </c>
      <c r="GK16" s="66">
        <f t="shared" si="8"/>
        <v>7.6999999999999999E-2</v>
      </c>
      <c r="GL16" s="66">
        <f t="shared" si="8"/>
        <v>7.6999999999999999E-2</v>
      </c>
      <c r="GM16" s="66">
        <f t="shared" si="8"/>
        <v>7.6999999999999999E-2</v>
      </c>
      <c r="GN16" s="66">
        <f t="shared" si="8"/>
        <v>7.6999999999999999E-2</v>
      </c>
    </row>
    <row r="17" spans="1:196" x14ac:dyDescent="0.2">
      <c r="A17" s="57" t="s">
        <v>194</v>
      </c>
      <c r="B17" s="62"/>
      <c r="C17" s="67">
        <f>C$16*(1-Input!$B$14)</f>
        <v>4.0584000000000002E-2</v>
      </c>
      <c r="D17" s="67">
        <f>D$16*(1-Input!$B$14)</f>
        <v>4.2484000000000001E-2</v>
      </c>
      <c r="E17" s="67">
        <f>E$16*(1-Input!$B$14)</f>
        <v>4.6739999999999997E-2</v>
      </c>
      <c r="F17" s="67">
        <f>F$16*(1-Input!$B$14)</f>
        <v>4.9476000000000006E-2</v>
      </c>
      <c r="G17" s="67">
        <f>G$16*(1-Input!$B$14)</f>
        <v>5.0920000000000007E-2</v>
      </c>
      <c r="H17" s="67">
        <f>H$16*(1-Input!$B$14)</f>
        <v>5.2440000000000007E-2</v>
      </c>
      <c r="I17" s="67">
        <f>I$16*(1-Input!$B$14)</f>
        <v>5.3960000000000008E-2</v>
      </c>
      <c r="J17" s="67">
        <f>J$16*(1-Input!$B$14)</f>
        <v>5.5480000000000008E-2</v>
      </c>
      <c r="K17" s="67">
        <f>K$16*(1-Input!$B$14)</f>
        <v>5.7000000000000009E-2</v>
      </c>
      <c r="L17" s="67">
        <f>L$16*(1-Input!$B$14)</f>
        <v>5.8520000000000003E-2</v>
      </c>
      <c r="M17" s="67">
        <f>M$16*(1-Input!$B$14)</f>
        <v>5.8520000000000003E-2</v>
      </c>
      <c r="N17" s="67">
        <f>N$16*(1-Input!$B$14)</f>
        <v>5.8520000000000003E-2</v>
      </c>
      <c r="O17" s="67">
        <f>O$16*(1-Input!$B$14)</f>
        <v>5.8520000000000003E-2</v>
      </c>
      <c r="P17" s="67">
        <f>P$16*(1-Input!$B$14)</f>
        <v>5.8520000000000003E-2</v>
      </c>
      <c r="Q17" s="67">
        <f>Q$16*(1-Input!$B$14)</f>
        <v>5.8520000000000003E-2</v>
      </c>
      <c r="R17" s="67">
        <f>R$16*(1-Input!$B$14)</f>
        <v>5.8520000000000003E-2</v>
      </c>
      <c r="S17" s="67">
        <f>S$16*(1-Input!$B$14)</f>
        <v>5.8520000000000003E-2</v>
      </c>
      <c r="T17" s="67">
        <f>T$16*(1-Input!$B$14)</f>
        <v>5.8520000000000003E-2</v>
      </c>
      <c r="U17" s="67">
        <f>U$16*(1-Input!$B$14)</f>
        <v>5.8520000000000003E-2</v>
      </c>
      <c r="V17" s="67">
        <f>V$16*(1-Input!$B$14)</f>
        <v>5.8520000000000003E-2</v>
      </c>
      <c r="W17" s="67">
        <f>W$16*(1-Input!$B$14)</f>
        <v>5.8520000000000003E-2</v>
      </c>
      <c r="X17" s="67">
        <f>X$16*(1-Input!$B$14)</f>
        <v>5.8520000000000003E-2</v>
      </c>
      <c r="Y17" s="67">
        <f>Y$16*(1-Input!$B$14)</f>
        <v>5.8520000000000003E-2</v>
      </c>
      <c r="Z17" s="67">
        <f>Z$16*(1-Input!$B$14)</f>
        <v>5.8520000000000003E-2</v>
      </c>
      <c r="AA17" s="67">
        <f>AA$16*(1-Input!$B$14)</f>
        <v>5.8520000000000003E-2</v>
      </c>
      <c r="AB17" s="67">
        <f>AB$16*(1-Input!$B$14)</f>
        <v>5.8520000000000003E-2</v>
      </c>
      <c r="AC17" s="67">
        <f>AC$16*(1-Input!$B$14)</f>
        <v>5.8520000000000003E-2</v>
      </c>
      <c r="AD17" s="67">
        <f>AD$16*(1-Input!$B$14)</f>
        <v>5.8520000000000003E-2</v>
      </c>
      <c r="AE17" s="67">
        <f>AE$16*(1-Input!$B$14)</f>
        <v>5.8520000000000003E-2</v>
      </c>
      <c r="AF17" s="67">
        <f>AF$16*(1-Input!$B$14)</f>
        <v>5.8520000000000003E-2</v>
      </c>
      <c r="AG17" s="67">
        <f>AG$16*(1-Input!$B$14)</f>
        <v>5.8520000000000003E-2</v>
      </c>
      <c r="AH17" s="67">
        <f>AH$16*(1-Input!$B$14)</f>
        <v>5.8520000000000003E-2</v>
      </c>
      <c r="AI17" s="67">
        <f>AI$16*(1-Input!$B$14)</f>
        <v>5.8520000000000003E-2</v>
      </c>
      <c r="AJ17" s="67">
        <f>AJ$16*(1-Input!$B$14)</f>
        <v>5.8520000000000003E-2</v>
      </c>
      <c r="AK17" s="67">
        <f>AK$16*(1-Input!$B$14)</f>
        <v>5.8520000000000003E-2</v>
      </c>
      <c r="AL17" s="67">
        <f>AL$16*(1-Input!$B$14)</f>
        <v>5.8520000000000003E-2</v>
      </c>
      <c r="AM17" s="67">
        <f>AM$16*(1-Input!$B$14)</f>
        <v>5.8520000000000003E-2</v>
      </c>
      <c r="AN17" s="67">
        <f>AN$16*(1-Input!$B$14)</f>
        <v>5.8520000000000003E-2</v>
      </c>
      <c r="AO17" s="67">
        <f>AO$16*(1-Input!$B$14)</f>
        <v>5.8520000000000003E-2</v>
      </c>
      <c r="AP17" s="67">
        <f>AP$16*(1-Input!$B$14)</f>
        <v>5.8520000000000003E-2</v>
      </c>
      <c r="AQ17" s="67">
        <f>AQ$16*(1-Input!$B$14)</f>
        <v>5.8520000000000003E-2</v>
      </c>
      <c r="AR17" s="67">
        <f>AR$16*(1-Input!$B$14)</f>
        <v>5.8520000000000003E-2</v>
      </c>
      <c r="AS17" s="67">
        <f>AS$16*(1-Input!$B$14)</f>
        <v>5.8520000000000003E-2</v>
      </c>
      <c r="AT17" s="67">
        <f>AT$16*(1-Input!$B$14)</f>
        <v>5.8520000000000003E-2</v>
      </c>
      <c r="AU17" s="67">
        <f>AU$16*(1-Input!$B$14)</f>
        <v>5.8520000000000003E-2</v>
      </c>
      <c r="AV17" s="67">
        <f>AV$16*(1-Input!$B$14)</f>
        <v>5.8520000000000003E-2</v>
      </c>
      <c r="AW17" s="67">
        <f>AW$16*(1-Input!$B$14)</f>
        <v>5.8520000000000003E-2</v>
      </c>
      <c r="AX17" s="67">
        <f>AX$16*(1-Input!$B$14)</f>
        <v>5.8520000000000003E-2</v>
      </c>
      <c r="AY17" s="67">
        <f>AY$16*(1-Input!$B$14)</f>
        <v>5.8520000000000003E-2</v>
      </c>
      <c r="AZ17" s="67">
        <f>AZ$16*(1-Input!$B$14)</f>
        <v>5.8520000000000003E-2</v>
      </c>
      <c r="BA17" s="67">
        <f>BA$16*(1-Input!$B$14)</f>
        <v>5.8520000000000003E-2</v>
      </c>
      <c r="BB17" s="67">
        <f>BB$16*(1-Input!$B$14)</f>
        <v>5.8520000000000003E-2</v>
      </c>
      <c r="BC17" s="67">
        <f>BC$16*(1-Input!$B$14)</f>
        <v>5.8520000000000003E-2</v>
      </c>
      <c r="BD17" s="67">
        <f>BD$16*(1-Input!$B$14)</f>
        <v>5.8520000000000003E-2</v>
      </c>
      <c r="BE17" s="67">
        <f>BE$16*(1-Input!$B$14)</f>
        <v>5.8520000000000003E-2</v>
      </c>
      <c r="BF17" s="67">
        <f>BF$16*(1-Input!$B$14)</f>
        <v>5.8520000000000003E-2</v>
      </c>
      <c r="BG17" s="67">
        <f>BG$16*(1-Input!$B$14)</f>
        <v>5.8520000000000003E-2</v>
      </c>
      <c r="BH17" s="67">
        <f>BH$16*(1-Input!$B$14)</f>
        <v>5.8520000000000003E-2</v>
      </c>
      <c r="BI17" s="67">
        <f>BI$16*(1-Input!$B$14)</f>
        <v>5.8520000000000003E-2</v>
      </c>
      <c r="BJ17" s="67">
        <f>BJ$16*(1-Input!$B$14)</f>
        <v>5.8520000000000003E-2</v>
      </c>
      <c r="BK17" s="67">
        <f>BK$16*(1-Input!$B$14)</f>
        <v>5.8520000000000003E-2</v>
      </c>
      <c r="BL17" s="67">
        <f>BL$16*(1-Input!$B$14)</f>
        <v>5.8520000000000003E-2</v>
      </c>
      <c r="BM17" s="67">
        <f>BM$16*(1-Input!$B$14)</f>
        <v>5.8520000000000003E-2</v>
      </c>
      <c r="BN17" s="67">
        <f>BN$16*(1-Input!$B$14)</f>
        <v>5.8520000000000003E-2</v>
      </c>
      <c r="BO17" s="67">
        <f>BO$16*(1-Input!$B$14)</f>
        <v>5.8520000000000003E-2</v>
      </c>
      <c r="BP17" s="67">
        <f>BP$16*(1-Input!$B$14)</f>
        <v>5.8520000000000003E-2</v>
      </c>
      <c r="BQ17" s="67">
        <f>BQ$16*(1-Input!$B$14)</f>
        <v>5.8520000000000003E-2</v>
      </c>
      <c r="BR17" s="67">
        <f>BR$16*(1-Input!$B$14)</f>
        <v>5.8520000000000003E-2</v>
      </c>
      <c r="BS17" s="67">
        <f>BS$16*(1-Input!$B$14)</f>
        <v>5.8520000000000003E-2</v>
      </c>
      <c r="BT17" s="67">
        <f>BT$16*(1-Input!$B$14)</f>
        <v>5.8520000000000003E-2</v>
      </c>
      <c r="BU17" s="67">
        <f>BU$16*(1-Input!$B$14)</f>
        <v>5.8520000000000003E-2</v>
      </c>
      <c r="BV17" s="67">
        <f>BV$16*(1-Input!$B$14)</f>
        <v>5.8520000000000003E-2</v>
      </c>
      <c r="BW17" s="67">
        <f>BW$16*(1-Input!$B$14)</f>
        <v>5.8520000000000003E-2</v>
      </c>
      <c r="BX17" s="67">
        <f>BX$16*(1-Input!$B$14)</f>
        <v>5.8520000000000003E-2</v>
      </c>
      <c r="BY17" s="67">
        <f>BY$16*(1-Input!$B$14)</f>
        <v>5.8520000000000003E-2</v>
      </c>
      <c r="BZ17" s="67">
        <f>BZ$16*(1-Input!$B$14)</f>
        <v>5.8520000000000003E-2</v>
      </c>
      <c r="CA17" s="67">
        <f>CA$16*(1-Input!$B$14)</f>
        <v>5.8520000000000003E-2</v>
      </c>
      <c r="CB17" s="67">
        <f>CB$16*(1-Input!$B$14)</f>
        <v>5.8520000000000003E-2</v>
      </c>
      <c r="CC17" s="67">
        <f>CC$16*(1-Input!$B$14)</f>
        <v>5.8520000000000003E-2</v>
      </c>
      <c r="CD17" s="67">
        <f>CD$16*(1-Input!$B$14)</f>
        <v>5.8520000000000003E-2</v>
      </c>
      <c r="CE17" s="67">
        <f>CE$16*(1-Input!$B$14)</f>
        <v>5.8520000000000003E-2</v>
      </c>
      <c r="CF17" s="67">
        <f>CF$16*(1-Input!$B$14)</f>
        <v>5.8520000000000003E-2</v>
      </c>
      <c r="CG17" s="67">
        <f>CG$16*(1-Input!$B$14)</f>
        <v>5.8520000000000003E-2</v>
      </c>
      <c r="CH17" s="67">
        <f>CH$16*(1-Input!$B$14)</f>
        <v>5.8520000000000003E-2</v>
      </c>
      <c r="CI17" s="67">
        <f>CI$16*(1-Input!$B$14)</f>
        <v>5.8520000000000003E-2</v>
      </c>
      <c r="CJ17" s="67">
        <f>CJ$16*(1-Input!$B$14)</f>
        <v>5.8520000000000003E-2</v>
      </c>
      <c r="CK17" s="67">
        <f>CK$16*(1-Input!$B$14)</f>
        <v>5.8520000000000003E-2</v>
      </c>
      <c r="CL17" s="67">
        <f>CL$16*(1-Input!$B$14)</f>
        <v>5.8520000000000003E-2</v>
      </c>
      <c r="CM17" s="67">
        <f>CM$16*(1-Input!$B$14)</f>
        <v>5.8520000000000003E-2</v>
      </c>
      <c r="CN17" s="67">
        <f>CN$16*(1-Input!$B$14)</f>
        <v>5.8520000000000003E-2</v>
      </c>
      <c r="CO17" s="67">
        <f>CO$16*(1-Input!$B$14)</f>
        <v>5.8520000000000003E-2</v>
      </c>
      <c r="CP17" s="67">
        <f>CP$16*(1-Input!$B$14)</f>
        <v>5.8520000000000003E-2</v>
      </c>
      <c r="CQ17" s="67">
        <f>CQ$16*(1-Input!$B$14)</f>
        <v>5.8520000000000003E-2</v>
      </c>
      <c r="CR17" s="67">
        <f>CR$16*(1-Input!$B$14)</f>
        <v>5.8520000000000003E-2</v>
      </c>
      <c r="CS17" s="67">
        <f>CS$16*(1-Input!$B$14)</f>
        <v>5.8520000000000003E-2</v>
      </c>
      <c r="CT17" s="67">
        <f>CT$16*(1-Input!$B$14)</f>
        <v>5.8520000000000003E-2</v>
      </c>
      <c r="CU17" s="67">
        <f>CU$16*(1-Input!$B$14)</f>
        <v>5.8520000000000003E-2</v>
      </c>
      <c r="CV17" s="67">
        <f>CV$16*(1-Input!$B$14)</f>
        <v>5.8520000000000003E-2</v>
      </c>
      <c r="CW17" s="67">
        <f>CW$16*(1-Input!$B$14)</f>
        <v>5.8520000000000003E-2</v>
      </c>
      <c r="CX17" s="67">
        <f>CX$16*(1-Input!$B$14)</f>
        <v>5.8520000000000003E-2</v>
      </c>
      <c r="CY17" s="67">
        <f>CY$16*(1-Input!$B$14)</f>
        <v>5.8520000000000003E-2</v>
      </c>
      <c r="CZ17" s="67">
        <f>CZ$16*(1-Input!$B$14)</f>
        <v>5.8520000000000003E-2</v>
      </c>
      <c r="DA17" s="67">
        <f>DA$16*(1-Input!$B$14)</f>
        <v>5.8520000000000003E-2</v>
      </c>
      <c r="DB17" s="67">
        <f>DB$16*(1-Input!$B$14)</f>
        <v>5.8520000000000003E-2</v>
      </c>
      <c r="DC17" s="67">
        <f>DC$16*(1-Input!$B$14)</f>
        <v>5.8520000000000003E-2</v>
      </c>
      <c r="DD17" s="67">
        <f>DD$16*(1-Input!$B$14)</f>
        <v>5.8520000000000003E-2</v>
      </c>
      <c r="DE17" s="67">
        <f>DE$16*(1-Input!$B$14)</f>
        <v>5.8520000000000003E-2</v>
      </c>
      <c r="DF17" s="67">
        <f>DF$16*(1-Input!$B$14)</f>
        <v>5.8520000000000003E-2</v>
      </c>
      <c r="DG17" s="67">
        <f>DG$16*(1-Input!$B$14)</f>
        <v>5.8520000000000003E-2</v>
      </c>
      <c r="DH17" s="67">
        <f>DH$16*(1-Input!$B$14)</f>
        <v>5.8520000000000003E-2</v>
      </c>
      <c r="DI17" s="67">
        <f>DI$16*(1-Input!$B$14)</f>
        <v>5.8520000000000003E-2</v>
      </c>
      <c r="DJ17" s="67">
        <f>DJ$16*(1-Input!$B$14)</f>
        <v>5.8520000000000003E-2</v>
      </c>
      <c r="DK17" s="67">
        <f>DK$16*(1-Input!$B$14)</f>
        <v>5.8520000000000003E-2</v>
      </c>
      <c r="DL17" s="67">
        <f>DL$16*(1-Input!$B$14)</f>
        <v>5.8520000000000003E-2</v>
      </c>
      <c r="DM17" s="67">
        <f>DM$16*(1-Input!$B$14)</f>
        <v>5.8520000000000003E-2</v>
      </c>
      <c r="DN17" s="67">
        <f>DN$16*(1-Input!$B$14)</f>
        <v>5.8520000000000003E-2</v>
      </c>
      <c r="DO17" s="67">
        <f>DO$16*(1-Input!$B$14)</f>
        <v>5.8520000000000003E-2</v>
      </c>
      <c r="DP17" s="67">
        <f>DP$16*(1-Input!$B$14)</f>
        <v>5.8520000000000003E-2</v>
      </c>
      <c r="DQ17" s="67">
        <f>DQ$16*(1-Input!$B$14)</f>
        <v>5.8520000000000003E-2</v>
      </c>
      <c r="DR17" s="67">
        <f>DR$16*(1-Input!$B$14)</f>
        <v>5.8520000000000003E-2</v>
      </c>
      <c r="DS17" s="67">
        <f>DS$16*(1-Input!$B$14)</f>
        <v>5.8520000000000003E-2</v>
      </c>
      <c r="DT17" s="67">
        <f>DT$16*(1-Input!$B$14)</f>
        <v>5.8520000000000003E-2</v>
      </c>
      <c r="DU17" s="67">
        <f>DU$16*(1-Input!$B$14)</f>
        <v>5.8520000000000003E-2</v>
      </c>
      <c r="DV17" s="67">
        <f>DV$16*(1-Input!$B$14)</f>
        <v>5.8520000000000003E-2</v>
      </c>
      <c r="DW17" s="67">
        <f>DW$16*(1-Input!$B$14)</f>
        <v>5.8520000000000003E-2</v>
      </c>
      <c r="DX17" s="67">
        <f>DX$16*(1-Input!$B$14)</f>
        <v>5.8520000000000003E-2</v>
      </c>
      <c r="DY17" s="67">
        <f>DY$16*(1-Input!$B$14)</f>
        <v>5.8520000000000003E-2</v>
      </c>
      <c r="DZ17" s="67">
        <f>DZ$16*(1-Input!$B$14)</f>
        <v>5.8520000000000003E-2</v>
      </c>
      <c r="EA17" s="67">
        <f>EA$16*(1-Input!$B$14)</f>
        <v>5.8520000000000003E-2</v>
      </c>
      <c r="EB17" s="67">
        <f>EB$16*(1-Input!$B$14)</f>
        <v>5.8520000000000003E-2</v>
      </c>
      <c r="EC17" s="67">
        <f>EC$16*(1-Input!$B$14)</f>
        <v>5.8520000000000003E-2</v>
      </c>
      <c r="ED17" s="67">
        <f>ED$16*(1-Input!$B$14)</f>
        <v>5.8520000000000003E-2</v>
      </c>
      <c r="EE17" s="67">
        <f>EE$16*(1-Input!$B$14)</f>
        <v>5.8520000000000003E-2</v>
      </c>
      <c r="EF17" s="67">
        <f>EF$16*(1-Input!$B$14)</f>
        <v>5.8520000000000003E-2</v>
      </c>
      <c r="EG17" s="67">
        <f>EG$16*(1-Input!$B$14)</f>
        <v>5.8520000000000003E-2</v>
      </c>
      <c r="EH17" s="67">
        <f>EH$16*(1-Input!$B$14)</f>
        <v>5.8520000000000003E-2</v>
      </c>
      <c r="EI17" s="67">
        <f>EI$16*(1-Input!$B$14)</f>
        <v>5.8520000000000003E-2</v>
      </c>
      <c r="EJ17" s="67">
        <f>EJ$16*(1-Input!$B$14)</f>
        <v>5.8520000000000003E-2</v>
      </c>
      <c r="EK17" s="67">
        <f>EK$16*(1-Input!$B$14)</f>
        <v>5.8520000000000003E-2</v>
      </c>
      <c r="EL17" s="67">
        <f>EL$16*(1-Input!$B$14)</f>
        <v>5.8520000000000003E-2</v>
      </c>
      <c r="EM17" s="67">
        <f>EM$16*(1-Input!$B$14)</f>
        <v>5.8520000000000003E-2</v>
      </c>
      <c r="EN17" s="67">
        <f>EN$16*(1-Input!$B$14)</f>
        <v>5.8520000000000003E-2</v>
      </c>
      <c r="EO17" s="67">
        <f>EO$16*(1-Input!$B$14)</f>
        <v>5.8520000000000003E-2</v>
      </c>
      <c r="EP17" s="67">
        <f>EP$16*(1-Input!$B$14)</f>
        <v>5.8520000000000003E-2</v>
      </c>
      <c r="EQ17" s="67">
        <f>EQ$16*(1-Input!$B$14)</f>
        <v>5.8520000000000003E-2</v>
      </c>
      <c r="ER17" s="67">
        <f>ER$16*(1-Input!$B$14)</f>
        <v>5.8520000000000003E-2</v>
      </c>
      <c r="ES17" s="67">
        <f>ES$16*(1-Input!$B$14)</f>
        <v>5.8520000000000003E-2</v>
      </c>
      <c r="ET17" s="67">
        <f>ET$16*(1-Input!$B$14)</f>
        <v>5.8520000000000003E-2</v>
      </c>
      <c r="EU17" s="67">
        <f>EU$16*(1-Input!$B$14)</f>
        <v>5.8520000000000003E-2</v>
      </c>
      <c r="EV17" s="67">
        <f>EV$16*(1-Input!$B$14)</f>
        <v>5.8520000000000003E-2</v>
      </c>
      <c r="EW17" s="67">
        <f>EW$16*(1-Input!$B$14)</f>
        <v>5.8520000000000003E-2</v>
      </c>
      <c r="EX17" s="67">
        <f>EX$16*(1-Input!$B$14)</f>
        <v>5.8520000000000003E-2</v>
      </c>
      <c r="EY17" s="67">
        <f>EY$16*(1-Input!$B$14)</f>
        <v>5.8520000000000003E-2</v>
      </c>
      <c r="EZ17" s="67">
        <f>EZ$16*(1-Input!$B$14)</f>
        <v>5.8520000000000003E-2</v>
      </c>
      <c r="FA17" s="67">
        <f>FA$16*(1-Input!$B$14)</f>
        <v>5.8520000000000003E-2</v>
      </c>
      <c r="FB17" s="67">
        <f>FB$16*(1-Input!$B$14)</f>
        <v>5.8520000000000003E-2</v>
      </c>
      <c r="FC17" s="67">
        <f>FC$16*(1-Input!$B$14)</f>
        <v>5.8520000000000003E-2</v>
      </c>
      <c r="FD17" s="67">
        <f>FD$16*(1-Input!$B$14)</f>
        <v>5.8520000000000003E-2</v>
      </c>
      <c r="FE17" s="67">
        <f>FE$16*(1-Input!$B$14)</f>
        <v>5.8520000000000003E-2</v>
      </c>
      <c r="FF17" s="67">
        <f>FF$16*(1-Input!$B$14)</f>
        <v>5.8520000000000003E-2</v>
      </c>
      <c r="FG17" s="67">
        <f>FG$16*(1-Input!$B$14)</f>
        <v>5.8520000000000003E-2</v>
      </c>
      <c r="FH17" s="67">
        <f>FH$16*(1-Input!$B$14)</f>
        <v>5.8520000000000003E-2</v>
      </c>
      <c r="FI17" s="67">
        <f>FI$16*(1-Input!$B$14)</f>
        <v>5.8520000000000003E-2</v>
      </c>
      <c r="FJ17" s="67">
        <f>FJ$16*(1-Input!$B$14)</f>
        <v>5.8520000000000003E-2</v>
      </c>
      <c r="FK17" s="67">
        <f>FK$16*(1-Input!$B$14)</f>
        <v>5.8520000000000003E-2</v>
      </c>
      <c r="FL17" s="67">
        <f>FL$16*(1-Input!$B$14)</f>
        <v>5.8520000000000003E-2</v>
      </c>
      <c r="FM17" s="67">
        <f>FM$16*(1-Input!$B$14)</f>
        <v>5.8520000000000003E-2</v>
      </c>
      <c r="FN17" s="67">
        <f>FN$16*(1-Input!$B$14)</f>
        <v>5.8520000000000003E-2</v>
      </c>
      <c r="FO17" s="67">
        <f>FO$16*(1-Input!$B$14)</f>
        <v>5.8520000000000003E-2</v>
      </c>
      <c r="FP17" s="67">
        <f>FP$16*(1-Input!$B$14)</f>
        <v>5.8520000000000003E-2</v>
      </c>
      <c r="FQ17" s="67">
        <f>FQ$16*(1-Input!$B$14)</f>
        <v>5.8520000000000003E-2</v>
      </c>
      <c r="FR17" s="67">
        <f>FR$16*(1-Input!$B$14)</f>
        <v>5.8520000000000003E-2</v>
      </c>
      <c r="FS17" s="67">
        <f>FS$16*(1-Input!$B$14)</f>
        <v>5.8520000000000003E-2</v>
      </c>
      <c r="FT17" s="67">
        <f>FT$16*(1-Input!$B$14)</f>
        <v>5.8520000000000003E-2</v>
      </c>
      <c r="FU17" s="67">
        <f>FU$16*(1-Input!$B$14)</f>
        <v>5.8520000000000003E-2</v>
      </c>
      <c r="FV17" s="67">
        <f>FV$16*(1-Input!$B$14)</f>
        <v>5.8520000000000003E-2</v>
      </c>
      <c r="FW17" s="67">
        <f>FW$16*(1-Input!$B$14)</f>
        <v>5.8520000000000003E-2</v>
      </c>
      <c r="FX17" s="67">
        <f>FX$16*(1-Input!$B$14)</f>
        <v>5.8520000000000003E-2</v>
      </c>
      <c r="FY17" s="67">
        <f>FY$16*(1-Input!$B$14)</f>
        <v>5.8520000000000003E-2</v>
      </c>
      <c r="FZ17" s="67">
        <f>FZ$16*(1-Input!$B$14)</f>
        <v>5.8520000000000003E-2</v>
      </c>
      <c r="GA17" s="67">
        <f>GA$16*(1-Input!$B$14)</f>
        <v>5.8520000000000003E-2</v>
      </c>
      <c r="GB17" s="67">
        <f>GB$16*(1-Input!$B$14)</f>
        <v>5.8520000000000003E-2</v>
      </c>
      <c r="GC17" s="67">
        <f>GC$16*(1-Input!$B$14)</f>
        <v>5.8520000000000003E-2</v>
      </c>
      <c r="GD17" s="67">
        <f>GD$16*(1-Input!$B$14)</f>
        <v>5.8520000000000003E-2</v>
      </c>
      <c r="GE17" s="67">
        <f>GE$16*(1-Input!$B$14)</f>
        <v>5.8520000000000003E-2</v>
      </c>
      <c r="GF17" s="67">
        <f>GF$16*(1-Input!$B$14)</f>
        <v>5.8520000000000003E-2</v>
      </c>
      <c r="GG17" s="67">
        <f>GG$16*(1-Input!$B$14)</f>
        <v>5.8520000000000003E-2</v>
      </c>
      <c r="GH17" s="67">
        <f>GH$16*(1-Input!$B$14)</f>
        <v>5.8520000000000003E-2</v>
      </c>
      <c r="GI17" s="67">
        <f>GI$16*(1-Input!$B$14)</f>
        <v>5.8520000000000003E-2</v>
      </c>
      <c r="GJ17" s="67">
        <f>GJ$16*(1-Input!$B$14)</f>
        <v>5.8520000000000003E-2</v>
      </c>
      <c r="GK17" s="67">
        <f>GK$16*(1-Input!$B$14)</f>
        <v>5.8520000000000003E-2</v>
      </c>
      <c r="GL17" s="67">
        <f>GL$16*(1-Input!$B$14)</f>
        <v>5.8520000000000003E-2</v>
      </c>
      <c r="GM17" s="67">
        <f>GM$16*(1-Input!$B$14)</f>
        <v>5.8520000000000003E-2</v>
      </c>
      <c r="GN17" s="67">
        <f>GN$16*(1-Input!$B$14)</f>
        <v>5.8520000000000003E-2</v>
      </c>
    </row>
    <row r="18" spans="1:196" x14ac:dyDescent="0.2">
      <c r="A18" s="57" t="s">
        <v>195</v>
      </c>
      <c r="B18" s="62"/>
      <c r="C18" s="62">
        <f>1/(1+C$17)</f>
        <v>0.96099882373743983</v>
      </c>
      <c r="D18" s="62">
        <f t="shared" ref="D18:BO18" si="9">1/(1+D$17)</f>
        <v>0.95924733617014746</v>
      </c>
      <c r="E18" s="62">
        <f t="shared" si="9"/>
        <v>0.95534707759328963</v>
      </c>
      <c r="F18" s="62">
        <f t="shared" si="9"/>
        <v>0.95285647313516453</v>
      </c>
      <c r="G18" s="62">
        <f t="shared" si="9"/>
        <v>0.95154721577284662</v>
      </c>
      <c r="H18" s="62">
        <f t="shared" si="9"/>
        <v>0.9501729314735281</v>
      </c>
      <c r="I18" s="62">
        <f t="shared" si="9"/>
        <v>0.9488026111047857</v>
      </c>
      <c r="J18" s="62">
        <f t="shared" si="9"/>
        <v>0.94743623754121353</v>
      </c>
      <c r="K18" s="62">
        <f t="shared" si="9"/>
        <v>0.94607379375591305</v>
      </c>
      <c r="L18" s="62">
        <f t="shared" si="9"/>
        <v>0.94471526281978624</v>
      </c>
      <c r="M18" s="62">
        <f t="shared" si="9"/>
        <v>0.94471526281978624</v>
      </c>
      <c r="N18" s="62">
        <f t="shared" si="9"/>
        <v>0.94471526281978624</v>
      </c>
      <c r="O18" s="62">
        <f t="shared" si="9"/>
        <v>0.94471526281978624</v>
      </c>
      <c r="P18" s="62">
        <f t="shared" si="9"/>
        <v>0.94471526281978624</v>
      </c>
      <c r="Q18" s="62">
        <f t="shared" si="9"/>
        <v>0.94471526281978624</v>
      </c>
      <c r="R18" s="62">
        <f t="shared" si="9"/>
        <v>0.94471526281978624</v>
      </c>
      <c r="S18" s="62">
        <f t="shared" si="9"/>
        <v>0.94471526281978624</v>
      </c>
      <c r="T18" s="62">
        <f t="shared" si="9"/>
        <v>0.94471526281978624</v>
      </c>
      <c r="U18" s="62">
        <f t="shared" si="9"/>
        <v>0.94471526281978624</v>
      </c>
      <c r="V18" s="62">
        <f t="shared" si="9"/>
        <v>0.94471526281978624</v>
      </c>
      <c r="W18" s="62">
        <f t="shared" si="9"/>
        <v>0.94471526281978624</v>
      </c>
      <c r="X18" s="62">
        <f t="shared" si="9"/>
        <v>0.94471526281978624</v>
      </c>
      <c r="Y18" s="62">
        <f t="shared" si="9"/>
        <v>0.94471526281978624</v>
      </c>
      <c r="Z18" s="62">
        <f t="shared" si="9"/>
        <v>0.94471526281978624</v>
      </c>
      <c r="AA18" s="62">
        <f t="shared" si="9"/>
        <v>0.94471526281978624</v>
      </c>
      <c r="AB18" s="62">
        <f t="shared" si="9"/>
        <v>0.94471526281978624</v>
      </c>
      <c r="AC18" s="62">
        <f t="shared" si="9"/>
        <v>0.94471526281978624</v>
      </c>
      <c r="AD18" s="62">
        <f t="shared" si="9"/>
        <v>0.94471526281978624</v>
      </c>
      <c r="AE18" s="62">
        <f t="shared" si="9"/>
        <v>0.94471526281978624</v>
      </c>
      <c r="AF18" s="62">
        <f t="shared" si="9"/>
        <v>0.94471526281978624</v>
      </c>
      <c r="AG18" s="62">
        <f t="shared" si="9"/>
        <v>0.94471526281978624</v>
      </c>
      <c r="AH18" s="62">
        <f t="shared" si="9"/>
        <v>0.94471526281978624</v>
      </c>
      <c r="AI18" s="62">
        <f t="shared" si="9"/>
        <v>0.94471526281978624</v>
      </c>
      <c r="AJ18" s="62">
        <f t="shared" si="9"/>
        <v>0.94471526281978624</v>
      </c>
      <c r="AK18" s="62">
        <f t="shared" si="9"/>
        <v>0.94471526281978624</v>
      </c>
      <c r="AL18" s="62">
        <f t="shared" si="9"/>
        <v>0.94471526281978624</v>
      </c>
      <c r="AM18" s="62">
        <f t="shared" si="9"/>
        <v>0.94471526281978624</v>
      </c>
      <c r="AN18" s="62">
        <f t="shared" si="9"/>
        <v>0.94471526281978624</v>
      </c>
      <c r="AO18" s="62">
        <f t="shared" si="9"/>
        <v>0.94471526281978624</v>
      </c>
      <c r="AP18" s="62">
        <f t="shared" si="9"/>
        <v>0.94471526281978624</v>
      </c>
      <c r="AQ18" s="62">
        <f t="shared" si="9"/>
        <v>0.94471526281978624</v>
      </c>
      <c r="AR18" s="62">
        <f t="shared" si="9"/>
        <v>0.94471526281978624</v>
      </c>
      <c r="AS18" s="62">
        <f t="shared" si="9"/>
        <v>0.94471526281978624</v>
      </c>
      <c r="AT18" s="62">
        <f t="shared" si="9"/>
        <v>0.94471526281978624</v>
      </c>
      <c r="AU18" s="62">
        <f t="shared" si="9"/>
        <v>0.94471526281978624</v>
      </c>
      <c r="AV18" s="62">
        <f t="shared" si="9"/>
        <v>0.94471526281978624</v>
      </c>
      <c r="AW18" s="62">
        <f t="shared" si="9"/>
        <v>0.94471526281978624</v>
      </c>
      <c r="AX18" s="62">
        <f t="shared" si="9"/>
        <v>0.94471526281978624</v>
      </c>
      <c r="AY18" s="62">
        <f t="shared" si="9"/>
        <v>0.94471526281978624</v>
      </c>
      <c r="AZ18" s="62">
        <f t="shared" si="9"/>
        <v>0.94471526281978624</v>
      </c>
      <c r="BA18" s="62">
        <f t="shared" si="9"/>
        <v>0.94471526281978624</v>
      </c>
      <c r="BB18" s="62">
        <f t="shared" si="9"/>
        <v>0.94471526281978624</v>
      </c>
      <c r="BC18" s="62">
        <f t="shared" si="9"/>
        <v>0.94471526281978624</v>
      </c>
      <c r="BD18" s="62">
        <f t="shared" si="9"/>
        <v>0.94471526281978624</v>
      </c>
      <c r="BE18" s="62">
        <f t="shared" si="9"/>
        <v>0.94471526281978624</v>
      </c>
      <c r="BF18" s="62">
        <f t="shared" si="9"/>
        <v>0.94471526281978624</v>
      </c>
      <c r="BG18" s="62">
        <f t="shared" si="9"/>
        <v>0.94471526281978624</v>
      </c>
      <c r="BH18" s="62">
        <f t="shared" si="9"/>
        <v>0.94471526281978624</v>
      </c>
      <c r="BI18" s="62">
        <f t="shared" si="9"/>
        <v>0.94471526281978624</v>
      </c>
      <c r="BJ18" s="62">
        <f t="shared" si="9"/>
        <v>0.94471526281978624</v>
      </c>
      <c r="BK18" s="62">
        <f t="shared" si="9"/>
        <v>0.94471526281978624</v>
      </c>
      <c r="BL18" s="62">
        <f t="shared" si="9"/>
        <v>0.94471526281978624</v>
      </c>
      <c r="BM18" s="62">
        <f t="shared" si="9"/>
        <v>0.94471526281978624</v>
      </c>
      <c r="BN18" s="62">
        <f t="shared" si="9"/>
        <v>0.94471526281978624</v>
      </c>
      <c r="BO18" s="62">
        <f t="shared" si="9"/>
        <v>0.94471526281978624</v>
      </c>
      <c r="BP18" s="62">
        <f t="shared" ref="BP18:EA18" si="10">1/(1+BP$17)</f>
        <v>0.94471526281978624</v>
      </c>
      <c r="BQ18" s="62">
        <f t="shared" si="10"/>
        <v>0.94471526281978624</v>
      </c>
      <c r="BR18" s="62">
        <f t="shared" si="10"/>
        <v>0.94471526281978624</v>
      </c>
      <c r="BS18" s="62">
        <f t="shared" si="10"/>
        <v>0.94471526281978624</v>
      </c>
      <c r="BT18" s="62">
        <f t="shared" si="10"/>
        <v>0.94471526281978624</v>
      </c>
      <c r="BU18" s="62">
        <f t="shared" si="10"/>
        <v>0.94471526281978624</v>
      </c>
      <c r="BV18" s="62">
        <f t="shared" si="10"/>
        <v>0.94471526281978624</v>
      </c>
      <c r="BW18" s="62">
        <f t="shared" si="10"/>
        <v>0.94471526281978624</v>
      </c>
      <c r="BX18" s="62">
        <f t="shared" si="10"/>
        <v>0.94471526281978624</v>
      </c>
      <c r="BY18" s="62">
        <f t="shared" si="10"/>
        <v>0.94471526281978624</v>
      </c>
      <c r="BZ18" s="62">
        <f t="shared" si="10"/>
        <v>0.94471526281978624</v>
      </c>
      <c r="CA18" s="62">
        <f t="shared" si="10"/>
        <v>0.94471526281978624</v>
      </c>
      <c r="CB18" s="62">
        <f t="shared" si="10"/>
        <v>0.94471526281978624</v>
      </c>
      <c r="CC18" s="62">
        <f t="shared" si="10"/>
        <v>0.94471526281978624</v>
      </c>
      <c r="CD18" s="62">
        <f t="shared" si="10"/>
        <v>0.94471526281978624</v>
      </c>
      <c r="CE18" s="62">
        <f t="shared" si="10"/>
        <v>0.94471526281978624</v>
      </c>
      <c r="CF18" s="62">
        <f t="shared" si="10"/>
        <v>0.94471526281978624</v>
      </c>
      <c r="CG18" s="62">
        <f t="shared" si="10"/>
        <v>0.94471526281978624</v>
      </c>
      <c r="CH18" s="62">
        <f t="shared" si="10"/>
        <v>0.94471526281978624</v>
      </c>
      <c r="CI18" s="62">
        <f t="shared" si="10"/>
        <v>0.94471526281978624</v>
      </c>
      <c r="CJ18" s="62">
        <f t="shared" si="10"/>
        <v>0.94471526281978624</v>
      </c>
      <c r="CK18" s="62">
        <f t="shared" si="10"/>
        <v>0.94471526281978624</v>
      </c>
      <c r="CL18" s="62">
        <f t="shared" si="10"/>
        <v>0.94471526281978624</v>
      </c>
      <c r="CM18" s="62">
        <f t="shared" si="10"/>
        <v>0.94471526281978624</v>
      </c>
      <c r="CN18" s="62">
        <f t="shared" si="10"/>
        <v>0.94471526281978624</v>
      </c>
      <c r="CO18" s="62">
        <f t="shared" si="10"/>
        <v>0.94471526281978624</v>
      </c>
      <c r="CP18" s="62">
        <f t="shared" si="10"/>
        <v>0.94471526281978624</v>
      </c>
      <c r="CQ18" s="62">
        <f t="shared" si="10"/>
        <v>0.94471526281978624</v>
      </c>
      <c r="CR18" s="62">
        <f t="shared" si="10"/>
        <v>0.94471526281978624</v>
      </c>
      <c r="CS18" s="62">
        <f t="shared" si="10"/>
        <v>0.94471526281978624</v>
      </c>
      <c r="CT18" s="62">
        <f t="shared" si="10"/>
        <v>0.94471526281978624</v>
      </c>
      <c r="CU18" s="62">
        <f t="shared" si="10"/>
        <v>0.94471526281978624</v>
      </c>
      <c r="CV18" s="62">
        <f t="shared" si="10"/>
        <v>0.94471526281978624</v>
      </c>
      <c r="CW18" s="62">
        <f t="shared" si="10"/>
        <v>0.94471526281978624</v>
      </c>
      <c r="CX18" s="62">
        <f t="shared" si="10"/>
        <v>0.94471526281978624</v>
      </c>
      <c r="CY18" s="62">
        <f t="shared" si="10"/>
        <v>0.94471526281978624</v>
      </c>
      <c r="CZ18" s="62">
        <f t="shared" si="10"/>
        <v>0.94471526281978624</v>
      </c>
      <c r="DA18" s="62">
        <f t="shared" si="10"/>
        <v>0.94471526281978624</v>
      </c>
      <c r="DB18" s="62">
        <f t="shared" si="10"/>
        <v>0.94471526281978624</v>
      </c>
      <c r="DC18" s="62">
        <f t="shared" si="10"/>
        <v>0.94471526281978624</v>
      </c>
      <c r="DD18" s="62">
        <f t="shared" si="10"/>
        <v>0.94471526281978624</v>
      </c>
      <c r="DE18" s="62">
        <f t="shared" si="10"/>
        <v>0.94471526281978624</v>
      </c>
      <c r="DF18" s="62">
        <f t="shared" si="10"/>
        <v>0.94471526281978624</v>
      </c>
      <c r="DG18" s="62">
        <f t="shared" si="10"/>
        <v>0.94471526281978624</v>
      </c>
      <c r="DH18" s="62">
        <f t="shared" si="10"/>
        <v>0.94471526281978624</v>
      </c>
      <c r="DI18" s="62">
        <f t="shared" si="10"/>
        <v>0.94471526281978624</v>
      </c>
      <c r="DJ18" s="62">
        <f t="shared" si="10"/>
        <v>0.94471526281978624</v>
      </c>
      <c r="DK18" s="62">
        <f t="shared" si="10"/>
        <v>0.94471526281978624</v>
      </c>
      <c r="DL18" s="62">
        <f t="shared" si="10"/>
        <v>0.94471526281978624</v>
      </c>
      <c r="DM18" s="62">
        <f t="shared" si="10"/>
        <v>0.94471526281978624</v>
      </c>
      <c r="DN18" s="62">
        <f t="shared" si="10"/>
        <v>0.94471526281978624</v>
      </c>
      <c r="DO18" s="62">
        <f t="shared" si="10"/>
        <v>0.94471526281978624</v>
      </c>
      <c r="DP18" s="62">
        <f t="shared" si="10"/>
        <v>0.94471526281978624</v>
      </c>
      <c r="DQ18" s="62">
        <f t="shared" si="10"/>
        <v>0.94471526281978624</v>
      </c>
      <c r="DR18" s="62">
        <f t="shared" si="10"/>
        <v>0.94471526281978624</v>
      </c>
      <c r="DS18" s="62">
        <f t="shared" si="10"/>
        <v>0.94471526281978624</v>
      </c>
      <c r="DT18" s="62">
        <f t="shared" si="10"/>
        <v>0.94471526281978624</v>
      </c>
      <c r="DU18" s="62">
        <f t="shared" si="10"/>
        <v>0.94471526281978624</v>
      </c>
      <c r="DV18" s="62">
        <f t="shared" si="10"/>
        <v>0.94471526281978624</v>
      </c>
      <c r="DW18" s="62">
        <f t="shared" si="10"/>
        <v>0.94471526281978624</v>
      </c>
      <c r="DX18" s="62">
        <f t="shared" si="10"/>
        <v>0.94471526281978624</v>
      </c>
      <c r="DY18" s="62">
        <f t="shared" si="10"/>
        <v>0.94471526281978624</v>
      </c>
      <c r="DZ18" s="62">
        <f t="shared" si="10"/>
        <v>0.94471526281978624</v>
      </c>
      <c r="EA18" s="62">
        <f t="shared" si="10"/>
        <v>0.94471526281978624</v>
      </c>
      <c r="EB18" s="62">
        <f t="shared" ref="EB18:GM18" si="11">1/(1+EB$17)</f>
        <v>0.94471526281978624</v>
      </c>
      <c r="EC18" s="62">
        <f t="shared" si="11"/>
        <v>0.94471526281978624</v>
      </c>
      <c r="ED18" s="62">
        <f t="shared" si="11"/>
        <v>0.94471526281978624</v>
      </c>
      <c r="EE18" s="62">
        <f t="shared" si="11"/>
        <v>0.94471526281978624</v>
      </c>
      <c r="EF18" s="62">
        <f t="shared" si="11"/>
        <v>0.94471526281978624</v>
      </c>
      <c r="EG18" s="62">
        <f t="shared" si="11"/>
        <v>0.94471526281978624</v>
      </c>
      <c r="EH18" s="62">
        <f t="shared" si="11"/>
        <v>0.94471526281978624</v>
      </c>
      <c r="EI18" s="62">
        <f t="shared" si="11"/>
        <v>0.94471526281978624</v>
      </c>
      <c r="EJ18" s="62">
        <f t="shared" si="11"/>
        <v>0.94471526281978624</v>
      </c>
      <c r="EK18" s="62">
        <f t="shared" si="11"/>
        <v>0.94471526281978624</v>
      </c>
      <c r="EL18" s="62">
        <f t="shared" si="11"/>
        <v>0.94471526281978624</v>
      </c>
      <c r="EM18" s="62">
        <f t="shared" si="11"/>
        <v>0.94471526281978624</v>
      </c>
      <c r="EN18" s="62">
        <f t="shared" si="11"/>
        <v>0.94471526281978624</v>
      </c>
      <c r="EO18" s="62">
        <f t="shared" si="11"/>
        <v>0.94471526281978624</v>
      </c>
      <c r="EP18" s="62">
        <f t="shared" si="11"/>
        <v>0.94471526281978624</v>
      </c>
      <c r="EQ18" s="62">
        <f t="shared" si="11"/>
        <v>0.94471526281978624</v>
      </c>
      <c r="ER18" s="62">
        <f t="shared" si="11"/>
        <v>0.94471526281978624</v>
      </c>
      <c r="ES18" s="62">
        <f t="shared" si="11"/>
        <v>0.94471526281978624</v>
      </c>
      <c r="ET18" s="62">
        <f t="shared" si="11"/>
        <v>0.94471526281978624</v>
      </c>
      <c r="EU18" s="62">
        <f t="shared" si="11"/>
        <v>0.94471526281978624</v>
      </c>
      <c r="EV18" s="62">
        <f t="shared" si="11"/>
        <v>0.94471526281978624</v>
      </c>
      <c r="EW18" s="62">
        <f t="shared" si="11"/>
        <v>0.94471526281978624</v>
      </c>
      <c r="EX18" s="62">
        <f t="shared" si="11"/>
        <v>0.94471526281978624</v>
      </c>
      <c r="EY18" s="62">
        <f t="shared" si="11"/>
        <v>0.94471526281978624</v>
      </c>
      <c r="EZ18" s="62">
        <f t="shared" si="11"/>
        <v>0.94471526281978624</v>
      </c>
      <c r="FA18" s="62">
        <f t="shared" si="11"/>
        <v>0.94471526281978624</v>
      </c>
      <c r="FB18" s="62">
        <f t="shared" si="11"/>
        <v>0.94471526281978624</v>
      </c>
      <c r="FC18" s="62">
        <f t="shared" si="11"/>
        <v>0.94471526281978624</v>
      </c>
      <c r="FD18" s="62">
        <f t="shared" si="11"/>
        <v>0.94471526281978624</v>
      </c>
      <c r="FE18" s="62">
        <f t="shared" si="11"/>
        <v>0.94471526281978624</v>
      </c>
      <c r="FF18" s="62">
        <f t="shared" si="11"/>
        <v>0.94471526281978624</v>
      </c>
      <c r="FG18" s="62">
        <f t="shared" si="11"/>
        <v>0.94471526281978624</v>
      </c>
      <c r="FH18" s="62">
        <f t="shared" si="11"/>
        <v>0.94471526281978624</v>
      </c>
      <c r="FI18" s="62">
        <f t="shared" si="11"/>
        <v>0.94471526281978624</v>
      </c>
      <c r="FJ18" s="62">
        <f t="shared" si="11"/>
        <v>0.94471526281978624</v>
      </c>
      <c r="FK18" s="62">
        <f t="shared" si="11"/>
        <v>0.94471526281978624</v>
      </c>
      <c r="FL18" s="62">
        <f t="shared" si="11"/>
        <v>0.94471526281978624</v>
      </c>
      <c r="FM18" s="62">
        <f t="shared" si="11"/>
        <v>0.94471526281978624</v>
      </c>
      <c r="FN18" s="62">
        <f t="shared" si="11"/>
        <v>0.94471526281978624</v>
      </c>
      <c r="FO18" s="62">
        <f t="shared" si="11"/>
        <v>0.94471526281978624</v>
      </c>
      <c r="FP18" s="62">
        <f t="shared" si="11"/>
        <v>0.94471526281978624</v>
      </c>
      <c r="FQ18" s="62">
        <f t="shared" si="11"/>
        <v>0.94471526281978624</v>
      </c>
      <c r="FR18" s="62">
        <f t="shared" si="11"/>
        <v>0.94471526281978624</v>
      </c>
      <c r="FS18" s="62">
        <f t="shared" si="11"/>
        <v>0.94471526281978624</v>
      </c>
      <c r="FT18" s="62">
        <f t="shared" si="11"/>
        <v>0.94471526281978624</v>
      </c>
      <c r="FU18" s="62">
        <f t="shared" si="11"/>
        <v>0.94471526281978624</v>
      </c>
      <c r="FV18" s="62">
        <f t="shared" si="11"/>
        <v>0.94471526281978624</v>
      </c>
      <c r="FW18" s="62">
        <f t="shared" si="11"/>
        <v>0.94471526281978624</v>
      </c>
      <c r="FX18" s="62">
        <f t="shared" si="11"/>
        <v>0.94471526281978624</v>
      </c>
      <c r="FY18" s="62">
        <f t="shared" si="11"/>
        <v>0.94471526281978624</v>
      </c>
      <c r="FZ18" s="62">
        <f t="shared" si="11"/>
        <v>0.94471526281978624</v>
      </c>
      <c r="GA18" s="62">
        <f t="shared" si="11"/>
        <v>0.94471526281978624</v>
      </c>
      <c r="GB18" s="62">
        <f t="shared" si="11"/>
        <v>0.94471526281978624</v>
      </c>
      <c r="GC18" s="62">
        <f t="shared" si="11"/>
        <v>0.94471526281978624</v>
      </c>
      <c r="GD18" s="62">
        <f t="shared" si="11"/>
        <v>0.94471526281978624</v>
      </c>
      <c r="GE18" s="62">
        <f t="shared" si="11"/>
        <v>0.94471526281978624</v>
      </c>
      <c r="GF18" s="62">
        <f t="shared" si="11"/>
        <v>0.94471526281978624</v>
      </c>
      <c r="GG18" s="62">
        <f t="shared" si="11"/>
        <v>0.94471526281978624</v>
      </c>
      <c r="GH18" s="62">
        <f t="shared" si="11"/>
        <v>0.94471526281978624</v>
      </c>
      <c r="GI18" s="62">
        <f t="shared" si="11"/>
        <v>0.94471526281978624</v>
      </c>
      <c r="GJ18" s="62">
        <f t="shared" si="11"/>
        <v>0.94471526281978624</v>
      </c>
      <c r="GK18" s="62">
        <f t="shared" si="11"/>
        <v>0.94471526281978624</v>
      </c>
      <c r="GL18" s="62">
        <f t="shared" si="11"/>
        <v>0.94471526281978624</v>
      </c>
      <c r="GM18" s="62">
        <f t="shared" si="11"/>
        <v>0.94471526281978624</v>
      </c>
      <c r="GN18" s="62">
        <f>1/(1+GN$17)</f>
        <v>0.94471526281978624</v>
      </c>
    </row>
    <row r="19" spans="1:196" x14ac:dyDescent="0.2">
      <c r="A19" s="57" t="s">
        <v>188</v>
      </c>
      <c r="B19" s="62"/>
      <c r="C19" s="66">
        <f>(C$17/26)/((1+C$17)^(1/26) -1) -1</f>
        <v>1.9377197996489626E-2</v>
      </c>
      <c r="D19" s="66">
        <f t="shared" ref="D19:BO19" si="12">(D$17/26)/((1+D$17)^(1/26) -1) -1</f>
        <v>2.0277921883573136E-2</v>
      </c>
      <c r="E19" s="66">
        <f t="shared" si="12"/>
        <v>2.2293497407925189E-2</v>
      </c>
      <c r="F19" s="66">
        <f t="shared" si="12"/>
        <v>2.3587736971888873E-2</v>
      </c>
      <c r="G19" s="66">
        <f t="shared" si="12"/>
        <v>2.4270340383487854E-2</v>
      </c>
      <c r="H19" s="66">
        <f t="shared" si="12"/>
        <v>2.4988522310317229E-2</v>
      </c>
      <c r="I19" s="66">
        <f t="shared" si="12"/>
        <v>2.5706348093286424E-2</v>
      </c>
      <c r="J19" s="66">
        <f t="shared" si="12"/>
        <v>2.6423818501305707E-2</v>
      </c>
      <c r="K19" s="66">
        <f t="shared" si="12"/>
        <v>2.7140934300266206E-2</v>
      </c>
      <c r="L19" s="66">
        <f t="shared" si="12"/>
        <v>2.7857696253484887E-2</v>
      </c>
      <c r="M19" s="66">
        <f t="shared" si="12"/>
        <v>2.7857696253484887E-2</v>
      </c>
      <c r="N19" s="66">
        <f t="shared" si="12"/>
        <v>2.7857696253484887E-2</v>
      </c>
      <c r="O19" s="66">
        <f t="shared" si="12"/>
        <v>2.7857696253484887E-2</v>
      </c>
      <c r="P19" s="66">
        <f t="shared" si="12"/>
        <v>2.7857696253484887E-2</v>
      </c>
      <c r="Q19" s="66">
        <f t="shared" si="12"/>
        <v>2.7857696253484887E-2</v>
      </c>
      <c r="R19" s="66">
        <f t="shared" si="12"/>
        <v>2.7857696253484887E-2</v>
      </c>
      <c r="S19" s="66">
        <f t="shared" si="12"/>
        <v>2.7857696253484887E-2</v>
      </c>
      <c r="T19" s="66">
        <f t="shared" si="12"/>
        <v>2.7857696253484887E-2</v>
      </c>
      <c r="U19" s="66">
        <f t="shared" si="12"/>
        <v>2.7857696253484887E-2</v>
      </c>
      <c r="V19" s="66">
        <f t="shared" si="12"/>
        <v>2.7857696253484887E-2</v>
      </c>
      <c r="W19" s="66">
        <f t="shared" si="12"/>
        <v>2.7857696253484887E-2</v>
      </c>
      <c r="X19" s="66">
        <f t="shared" si="12"/>
        <v>2.7857696253484887E-2</v>
      </c>
      <c r="Y19" s="66">
        <f t="shared" si="12"/>
        <v>2.7857696253484887E-2</v>
      </c>
      <c r="Z19" s="66">
        <f t="shared" si="12"/>
        <v>2.7857696253484887E-2</v>
      </c>
      <c r="AA19" s="66">
        <f t="shared" si="12"/>
        <v>2.7857696253484887E-2</v>
      </c>
      <c r="AB19" s="66">
        <f t="shared" si="12"/>
        <v>2.7857696253484887E-2</v>
      </c>
      <c r="AC19" s="66">
        <f t="shared" si="12"/>
        <v>2.7857696253484887E-2</v>
      </c>
      <c r="AD19" s="66">
        <f t="shared" si="12"/>
        <v>2.7857696253484887E-2</v>
      </c>
      <c r="AE19" s="66">
        <f t="shared" si="12"/>
        <v>2.7857696253484887E-2</v>
      </c>
      <c r="AF19" s="66">
        <f t="shared" si="12"/>
        <v>2.7857696253484887E-2</v>
      </c>
      <c r="AG19" s="66">
        <f t="shared" si="12"/>
        <v>2.7857696253484887E-2</v>
      </c>
      <c r="AH19" s="66">
        <f t="shared" si="12"/>
        <v>2.7857696253484887E-2</v>
      </c>
      <c r="AI19" s="66">
        <f t="shared" si="12"/>
        <v>2.7857696253484887E-2</v>
      </c>
      <c r="AJ19" s="66">
        <f t="shared" si="12"/>
        <v>2.7857696253484887E-2</v>
      </c>
      <c r="AK19" s="66">
        <f t="shared" si="12"/>
        <v>2.7857696253484887E-2</v>
      </c>
      <c r="AL19" s="66">
        <f t="shared" si="12"/>
        <v>2.7857696253484887E-2</v>
      </c>
      <c r="AM19" s="66">
        <f t="shared" si="12"/>
        <v>2.7857696253484887E-2</v>
      </c>
      <c r="AN19" s="66">
        <f t="shared" si="12"/>
        <v>2.7857696253484887E-2</v>
      </c>
      <c r="AO19" s="66">
        <f t="shared" si="12"/>
        <v>2.7857696253484887E-2</v>
      </c>
      <c r="AP19" s="66">
        <f t="shared" si="12"/>
        <v>2.7857696253484887E-2</v>
      </c>
      <c r="AQ19" s="66">
        <f t="shared" si="12"/>
        <v>2.7857696253484887E-2</v>
      </c>
      <c r="AR19" s="66">
        <f t="shared" si="12"/>
        <v>2.7857696253484887E-2</v>
      </c>
      <c r="AS19" s="66">
        <f t="shared" si="12"/>
        <v>2.7857696253484887E-2</v>
      </c>
      <c r="AT19" s="66">
        <f t="shared" si="12"/>
        <v>2.7857696253484887E-2</v>
      </c>
      <c r="AU19" s="66">
        <f t="shared" si="12"/>
        <v>2.7857696253484887E-2</v>
      </c>
      <c r="AV19" s="66">
        <f t="shared" si="12"/>
        <v>2.7857696253484887E-2</v>
      </c>
      <c r="AW19" s="66">
        <f t="shared" si="12"/>
        <v>2.7857696253484887E-2</v>
      </c>
      <c r="AX19" s="66">
        <f t="shared" si="12"/>
        <v>2.7857696253484887E-2</v>
      </c>
      <c r="AY19" s="66">
        <f t="shared" si="12"/>
        <v>2.7857696253484887E-2</v>
      </c>
      <c r="AZ19" s="66">
        <f t="shared" si="12"/>
        <v>2.7857696253484887E-2</v>
      </c>
      <c r="BA19" s="66">
        <f t="shared" si="12"/>
        <v>2.7857696253484887E-2</v>
      </c>
      <c r="BB19" s="66">
        <f t="shared" si="12"/>
        <v>2.7857696253484887E-2</v>
      </c>
      <c r="BC19" s="66">
        <f t="shared" si="12"/>
        <v>2.7857696253484887E-2</v>
      </c>
      <c r="BD19" s="66">
        <f t="shared" si="12"/>
        <v>2.7857696253484887E-2</v>
      </c>
      <c r="BE19" s="66">
        <f t="shared" si="12"/>
        <v>2.7857696253484887E-2</v>
      </c>
      <c r="BF19" s="66">
        <f t="shared" si="12"/>
        <v>2.7857696253484887E-2</v>
      </c>
      <c r="BG19" s="66">
        <f t="shared" si="12"/>
        <v>2.7857696253484887E-2</v>
      </c>
      <c r="BH19" s="66">
        <f t="shared" si="12"/>
        <v>2.7857696253484887E-2</v>
      </c>
      <c r="BI19" s="66">
        <f t="shared" si="12"/>
        <v>2.7857696253484887E-2</v>
      </c>
      <c r="BJ19" s="66">
        <f t="shared" si="12"/>
        <v>2.7857696253484887E-2</v>
      </c>
      <c r="BK19" s="66">
        <f t="shared" si="12"/>
        <v>2.7857696253484887E-2</v>
      </c>
      <c r="BL19" s="66">
        <f t="shared" si="12"/>
        <v>2.7857696253484887E-2</v>
      </c>
      <c r="BM19" s="66">
        <f t="shared" si="12"/>
        <v>2.7857696253484887E-2</v>
      </c>
      <c r="BN19" s="66">
        <f t="shared" si="12"/>
        <v>2.7857696253484887E-2</v>
      </c>
      <c r="BO19" s="66">
        <f t="shared" si="12"/>
        <v>2.7857696253484887E-2</v>
      </c>
      <c r="BP19" s="66">
        <f t="shared" ref="BP19:EA19" si="13">(BP$17/26)/((1+BP$17)^(1/26) -1) -1</f>
        <v>2.7857696253484887E-2</v>
      </c>
      <c r="BQ19" s="66">
        <f t="shared" si="13"/>
        <v>2.7857696253484887E-2</v>
      </c>
      <c r="BR19" s="66">
        <f t="shared" si="13"/>
        <v>2.7857696253484887E-2</v>
      </c>
      <c r="BS19" s="66">
        <f t="shared" si="13"/>
        <v>2.7857696253484887E-2</v>
      </c>
      <c r="BT19" s="66">
        <f t="shared" si="13"/>
        <v>2.7857696253484887E-2</v>
      </c>
      <c r="BU19" s="66">
        <f t="shared" si="13"/>
        <v>2.7857696253484887E-2</v>
      </c>
      <c r="BV19" s="66">
        <f t="shared" si="13"/>
        <v>2.7857696253484887E-2</v>
      </c>
      <c r="BW19" s="66">
        <f t="shared" si="13"/>
        <v>2.7857696253484887E-2</v>
      </c>
      <c r="BX19" s="66">
        <f t="shared" si="13"/>
        <v>2.7857696253484887E-2</v>
      </c>
      <c r="BY19" s="66">
        <f t="shared" si="13"/>
        <v>2.7857696253484887E-2</v>
      </c>
      <c r="BZ19" s="66">
        <f t="shared" si="13"/>
        <v>2.7857696253484887E-2</v>
      </c>
      <c r="CA19" s="66">
        <f t="shared" si="13"/>
        <v>2.7857696253484887E-2</v>
      </c>
      <c r="CB19" s="66">
        <f t="shared" si="13"/>
        <v>2.7857696253484887E-2</v>
      </c>
      <c r="CC19" s="66">
        <f t="shared" si="13"/>
        <v>2.7857696253484887E-2</v>
      </c>
      <c r="CD19" s="66">
        <f t="shared" si="13"/>
        <v>2.7857696253484887E-2</v>
      </c>
      <c r="CE19" s="66">
        <f t="shared" si="13"/>
        <v>2.7857696253484887E-2</v>
      </c>
      <c r="CF19" s="66">
        <f t="shared" si="13"/>
        <v>2.7857696253484887E-2</v>
      </c>
      <c r="CG19" s="66">
        <f t="shared" si="13"/>
        <v>2.7857696253484887E-2</v>
      </c>
      <c r="CH19" s="66">
        <f t="shared" si="13"/>
        <v>2.7857696253484887E-2</v>
      </c>
      <c r="CI19" s="66">
        <f t="shared" si="13"/>
        <v>2.7857696253484887E-2</v>
      </c>
      <c r="CJ19" s="66">
        <f t="shared" si="13"/>
        <v>2.7857696253484887E-2</v>
      </c>
      <c r="CK19" s="66">
        <f t="shared" si="13"/>
        <v>2.7857696253484887E-2</v>
      </c>
      <c r="CL19" s="66">
        <f t="shared" si="13"/>
        <v>2.7857696253484887E-2</v>
      </c>
      <c r="CM19" s="66">
        <f t="shared" si="13"/>
        <v>2.7857696253484887E-2</v>
      </c>
      <c r="CN19" s="66">
        <f t="shared" si="13"/>
        <v>2.7857696253484887E-2</v>
      </c>
      <c r="CO19" s="66">
        <f t="shared" si="13"/>
        <v>2.7857696253484887E-2</v>
      </c>
      <c r="CP19" s="66">
        <f t="shared" si="13"/>
        <v>2.7857696253484887E-2</v>
      </c>
      <c r="CQ19" s="66">
        <f t="shared" si="13"/>
        <v>2.7857696253484887E-2</v>
      </c>
      <c r="CR19" s="66">
        <f t="shared" si="13"/>
        <v>2.7857696253484887E-2</v>
      </c>
      <c r="CS19" s="66">
        <f t="shared" si="13"/>
        <v>2.7857696253484887E-2</v>
      </c>
      <c r="CT19" s="66">
        <f t="shared" si="13"/>
        <v>2.7857696253484887E-2</v>
      </c>
      <c r="CU19" s="66">
        <f t="shared" si="13"/>
        <v>2.7857696253484887E-2</v>
      </c>
      <c r="CV19" s="66">
        <f t="shared" si="13"/>
        <v>2.7857696253484887E-2</v>
      </c>
      <c r="CW19" s="66">
        <f t="shared" si="13"/>
        <v>2.7857696253484887E-2</v>
      </c>
      <c r="CX19" s="66">
        <f t="shared" si="13"/>
        <v>2.7857696253484887E-2</v>
      </c>
      <c r="CY19" s="66">
        <f t="shared" si="13"/>
        <v>2.7857696253484887E-2</v>
      </c>
      <c r="CZ19" s="66">
        <f t="shared" si="13"/>
        <v>2.7857696253484887E-2</v>
      </c>
      <c r="DA19" s="66">
        <f t="shared" si="13"/>
        <v>2.7857696253484887E-2</v>
      </c>
      <c r="DB19" s="66">
        <f t="shared" si="13"/>
        <v>2.7857696253484887E-2</v>
      </c>
      <c r="DC19" s="66">
        <f t="shared" si="13"/>
        <v>2.7857696253484887E-2</v>
      </c>
      <c r="DD19" s="66">
        <f t="shared" si="13"/>
        <v>2.7857696253484887E-2</v>
      </c>
      <c r="DE19" s="66">
        <f t="shared" si="13"/>
        <v>2.7857696253484887E-2</v>
      </c>
      <c r="DF19" s="66">
        <f t="shared" si="13"/>
        <v>2.7857696253484887E-2</v>
      </c>
      <c r="DG19" s="66">
        <f t="shared" si="13"/>
        <v>2.7857696253484887E-2</v>
      </c>
      <c r="DH19" s="66">
        <f t="shared" si="13"/>
        <v>2.7857696253484887E-2</v>
      </c>
      <c r="DI19" s="66">
        <f t="shared" si="13"/>
        <v>2.7857696253484887E-2</v>
      </c>
      <c r="DJ19" s="66">
        <f t="shared" si="13"/>
        <v>2.7857696253484887E-2</v>
      </c>
      <c r="DK19" s="66">
        <f t="shared" si="13"/>
        <v>2.7857696253484887E-2</v>
      </c>
      <c r="DL19" s="66">
        <f t="shared" si="13"/>
        <v>2.7857696253484887E-2</v>
      </c>
      <c r="DM19" s="66">
        <f t="shared" si="13"/>
        <v>2.7857696253484887E-2</v>
      </c>
      <c r="DN19" s="66">
        <f t="shared" si="13"/>
        <v>2.7857696253484887E-2</v>
      </c>
      <c r="DO19" s="66">
        <f t="shared" si="13"/>
        <v>2.7857696253484887E-2</v>
      </c>
      <c r="DP19" s="66">
        <f t="shared" si="13"/>
        <v>2.7857696253484887E-2</v>
      </c>
      <c r="DQ19" s="66">
        <f t="shared" si="13"/>
        <v>2.7857696253484887E-2</v>
      </c>
      <c r="DR19" s="66">
        <f t="shared" si="13"/>
        <v>2.7857696253484887E-2</v>
      </c>
      <c r="DS19" s="66">
        <f t="shared" si="13"/>
        <v>2.7857696253484887E-2</v>
      </c>
      <c r="DT19" s="66">
        <f t="shared" si="13"/>
        <v>2.7857696253484887E-2</v>
      </c>
      <c r="DU19" s="66">
        <f t="shared" si="13"/>
        <v>2.7857696253484887E-2</v>
      </c>
      <c r="DV19" s="66">
        <f t="shared" si="13"/>
        <v>2.7857696253484887E-2</v>
      </c>
      <c r="DW19" s="66">
        <f t="shared" si="13"/>
        <v>2.7857696253484887E-2</v>
      </c>
      <c r="DX19" s="66">
        <f t="shared" si="13"/>
        <v>2.7857696253484887E-2</v>
      </c>
      <c r="DY19" s="66">
        <f t="shared" si="13"/>
        <v>2.7857696253484887E-2</v>
      </c>
      <c r="DZ19" s="66">
        <f t="shared" si="13"/>
        <v>2.7857696253484887E-2</v>
      </c>
      <c r="EA19" s="66">
        <f t="shared" si="13"/>
        <v>2.7857696253484887E-2</v>
      </c>
      <c r="EB19" s="66">
        <f t="shared" ref="EB19:GM19" si="14">(EB$17/26)/((1+EB$17)^(1/26) -1) -1</f>
        <v>2.7857696253484887E-2</v>
      </c>
      <c r="EC19" s="66">
        <f t="shared" si="14"/>
        <v>2.7857696253484887E-2</v>
      </c>
      <c r="ED19" s="66">
        <f t="shared" si="14"/>
        <v>2.7857696253484887E-2</v>
      </c>
      <c r="EE19" s="66">
        <f t="shared" si="14"/>
        <v>2.7857696253484887E-2</v>
      </c>
      <c r="EF19" s="66">
        <f t="shared" si="14"/>
        <v>2.7857696253484887E-2</v>
      </c>
      <c r="EG19" s="66">
        <f t="shared" si="14"/>
        <v>2.7857696253484887E-2</v>
      </c>
      <c r="EH19" s="66">
        <f t="shared" si="14"/>
        <v>2.7857696253484887E-2</v>
      </c>
      <c r="EI19" s="66">
        <f t="shared" si="14"/>
        <v>2.7857696253484887E-2</v>
      </c>
      <c r="EJ19" s="66">
        <f t="shared" si="14"/>
        <v>2.7857696253484887E-2</v>
      </c>
      <c r="EK19" s="66">
        <f t="shared" si="14"/>
        <v>2.7857696253484887E-2</v>
      </c>
      <c r="EL19" s="66">
        <f t="shared" si="14"/>
        <v>2.7857696253484887E-2</v>
      </c>
      <c r="EM19" s="66">
        <f t="shared" si="14"/>
        <v>2.7857696253484887E-2</v>
      </c>
      <c r="EN19" s="66">
        <f t="shared" si="14"/>
        <v>2.7857696253484887E-2</v>
      </c>
      <c r="EO19" s="66">
        <f t="shared" si="14"/>
        <v>2.7857696253484887E-2</v>
      </c>
      <c r="EP19" s="66">
        <f t="shared" si="14"/>
        <v>2.7857696253484887E-2</v>
      </c>
      <c r="EQ19" s="66">
        <f t="shared" si="14"/>
        <v>2.7857696253484887E-2</v>
      </c>
      <c r="ER19" s="66">
        <f t="shared" si="14"/>
        <v>2.7857696253484887E-2</v>
      </c>
      <c r="ES19" s="66">
        <f t="shared" si="14"/>
        <v>2.7857696253484887E-2</v>
      </c>
      <c r="ET19" s="66">
        <f t="shared" si="14"/>
        <v>2.7857696253484887E-2</v>
      </c>
      <c r="EU19" s="66">
        <f t="shared" si="14"/>
        <v>2.7857696253484887E-2</v>
      </c>
      <c r="EV19" s="66">
        <f t="shared" si="14"/>
        <v>2.7857696253484887E-2</v>
      </c>
      <c r="EW19" s="66">
        <f t="shared" si="14"/>
        <v>2.7857696253484887E-2</v>
      </c>
      <c r="EX19" s="66">
        <f t="shared" si="14"/>
        <v>2.7857696253484887E-2</v>
      </c>
      <c r="EY19" s="66">
        <f t="shared" si="14"/>
        <v>2.7857696253484887E-2</v>
      </c>
      <c r="EZ19" s="66">
        <f t="shared" si="14"/>
        <v>2.7857696253484887E-2</v>
      </c>
      <c r="FA19" s="66">
        <f t="shared" si="14"/>
        <v>2.7857696253484887E-2</v>
      </c>
      <c r="FB19" s="66">
        <f t="shared" si="14"/>
        <v>2.7857696253484887E-2</v>
      </c>
      <c r="FC19" s="66">
        <f t="shared" si="14"/>
        <v>2.7857696253484887E-2</v>
      </c>
      <c r="FD19" s="66">
        <f t="shared" si="14"/>
        <v>2.7857696253484887E-2</v>
      </c>
      <c r="FE19" s="66">
        <f t="shared" si="14"/>
        <v>2.7857696253484887E-2</v>
      </c>
      <c r="FF19" s="66">
        <f t="shared" si="14"/>
        <v>2.7857696253484887E-2</v>
      </c>
      <c r="FG19" s="66">
        <f t="shared" si="14"/>
        <v>2.7857696253484887E-2</v>
      </c>
      <c r="FH19" s="66">
        <f t="shared" si="14"/>
        <v>2.7857696253484887E-2</v>
      </c>
      <c r="FI19" s="66">
        <f t="shared" si="14"/>
        <v>2.7857696253484887E-2</v>
      </c>
      <c r="FJ19" s="66">
        <f t="shared" si="14"/>
        <v>2.7857696253484887E-2</v>
      </c>
      <c r="FK19" s="66">
        <f t="shared" si="14"/>
        <v>2.7857696253484887E-2</v>
      </c>
      <c r="FL19" s="66">
        <f t="shared" si="14"/>
        <v>2.7857696253484887E-2</v>
      </c>
      <c r="FM19" s="66">
        <f t="shared" si="14"/>
        <v>2.7857696253484887E-2</v>
      </c>
      <c r="FN19" s="66">
        <f t="shared" si="14"/>
        <v>2.7857696253484887E-2</v>
      </c>
      <c r="FO19" s="66">
        <f t="shared" si="14"/>
        <v>2.7857696253484887E-2</v>
      </c>
      <c r="FP19" s="66">
        <f t="shared" si="14"/>
        <v>2.7857696253484887E-2</v>
      </c>
      <c r="FQ19" s="66">
        <f t="shared" si="14"/>
        <v>2.7857696253484887E-2</v>
      </c>
      <c r="FR19" s="66">
        <f t="shared" si="14"/>
        <v>2.7857696253484887E-2</v>
      </c>
      <c r="FS19" s="66">
        <f t="shared" si="14"/>
        <v>2.7857696253484887E-2</v>
      </c>
      <c r="FT19" s="66">
        <f t="shared" si="14"/>
        <v>2.7857696253484887E-2</v>
      </c>
      <c r="FU19" s="66">
        <f t="shared" si="14"/>
        <v>2.7857696253484887E-2</v>
      </c>
      <c r="FV19" s="66">
        <f t="shared" si="14"/>
        <v>2.7857696253484887E-2</v>
      </c>
      <c r="FW19" s="66">
        <f t="shared" si="14"/>
        <v>2.7857696253484887E-2</v>
      </c>
      <c r="FX19" s="66">
        <f t="shared" si="14"/>
        <v>2.7857696253484887E-2</v>
      </c>
      <c r="FY19" s="66">
        <f t="shared" si="14"/>
        <v>2.7857696253484887E-2</v>
      </c>
      <c r="FZ19" s="66">
        <f t="shared" si="14"/>
        <v>2.7857696253484887E-2</v>
      </c>
      <c r="GA19" s="66">
        <f t="shared" si="14"/>
        <v>2.7857696253484887E-2</v>
      </c>
      <c r="GB19" s="66">
        <f t="shared" si="14"/>
        <v>2.7857696253484887E-2</v>
      </c>
      <c r="GC19" s="66">
        <f t="shared" si="14"/>
        <v>2.7857696253484887E-2</v>
      </c>
      <c r="GD19" s="66">
        <f t="shared" si="14"/>
        <v>2.7857696253484887E-2</v>
      </c>
      <c r="GE19" s="66">
        <f t="shared" si="14"/>
        <v>2.7857696253484887E-2</v>
      </c>
      <c r="GF19" s="66">
        <f t="shared" si="14"/>
        <v>2.7857696253484887E-2</v>
      </c>
      <c r="GG19" s="66">
        <f t="shared" si="14"/>
        <v>2.7857696253484887E-2</v>
      </c>
      <c r="GH19" s="66">
        <f t="shared" si="14"/>
        <v>2.7857696253484887E-2</v>
      </c>
      <c r="GI19" s="66">
        <f t="shared" si="14"/>
        <v>2.7857696253484887E-2</v>
      </c>
      <c r="GJ19" s="66">
        <f t="shared" si="14"/>
        <v>2.7857696253484887E-2</v>
      </c>
      <c r="GK19" s="66">
        <f t="shared" si="14"/>
        <v>2.7857696253484887E-2</v>
      </c>
      <c r="GL19" s="66">
        <f t="shared" si="14"/>
        <v>2.7857696253484887E-2</v>
      </c>
      <c r="GM19" s="66">
        <f t="shared" si="14"/>
        <v>2.7857696253484887E-2</v>
      </c>
      <c r="GN19" s="66">
        <f>(GN$17/26)/((1+GN$17)^(1/26) -1) -1</f>
        <v>2.7857696253484887E-2</v>
      </c>
    </row>
    <row r="20" spans="1:196" x14ac:dyDescent="0.2">
      <c r="A20" s="57" t="s">
        <v>189</v>
      </c>
      <c r="B20" s="62"/>
      <c r="C20" s="62">
        <f>1+C$19</f>
        <v>1.0193771979964896</v>
      </c>
      <c r="D20" s="62">
        <f t="shared" ref="D20:BO20" si="15">1+D$19</f>
        <v>1.0202779218835731</v>
      </c>
      <c r="E20" s="62">
        <f t="shared" si="15"/>
        <v>1.0222934974079252</v>
      </c>
      <c r="F20" s="62">
        <f t="shared" si="15"/>
        <v>1.0235877369718889</v>
      </c>
      <c r="G20" s="62">
        <f t="shared" si="15"/>
        <v>1.0242703403834879</v>
      </c>
      <c r="H20" s="62">
        <f t="shared" si="15"/>
        <v>1.0249885223103172</v>
      </c>
      <c r="I20" s="62">
        <f t="shared" si="15"/>
        <v>1.0257063480932864</v>
      </c>
      <c r="J20" s="62">
        <f t="shared" si="15"/>
        <v>1.0264238185013057</v>
      </c>
      <c r="K20" s="62">
        <f t="shared" si="15"/>
        <v>1.0271409343002662</v>
      </c>
      <c r="L20" s="62">
        <f t="shared" si="15"/>
        <v>1.0278576962534849</v>
      </c>
      <c r="M20" s="62">
        <f t="shared" si="15"/>
        <v>1.0278576962534849</v>
      </c>
      <c r="N20" s="62">
        <f t="shared" si="15"/>
        <v>1.0278576962534849</v>
      </c>
      <c r="O20" s="62">
        <f t="shared" si="15"/>
        <v>1.0278576962534849</v>
      </c>
      <c r="P20" s="62">
        <f t="shared" si="15"/>
        <v>1.0278576962534849</v>
      </c>
      <c r="Q20" s="62">
        <f t="shared" si="15"/>
        <v>1.0278576962534849</v>
      </c>
      <c r="R20" s="62">
        <f t="shared" si="15"/>
        <v>1.0278576962534849</v>
      </c>
      <c r="S20" s="62">
        <f t="shared" si="15"/>
        <v>1.0278576962534849</v>
      </c>
      <c r="T20" s="62">
        <f t="shared" si="15"/>
        <v>1.0278576962534849</v>
      </c>
      <c r="U20" s="62">
        <f t="shared" si="15"/>
        <v>1.0278576962534849</v>
      </c>
      <c r="V20" s="62">
        <f t="shared" si="15"/>
        <v>1.0278576962534849</v>
      </c>
      <c r="W20" s="62">
        <f t="shared" si="15"/>
        <v>1.0278576962534849</v>
      </c>
      <c r="X20" s="62">
        <f t="shared" si="15"/>
        <v>1.0278576962534849</v>
      </c>
      <c r="Y20" s="62">
        <f t="shared" si="15"/>
        <v>1.0278576962534849</v>
      </c>
      <c r="Z20" s="62">
        <f t="shared" si="15"/>
        <v>1.0278576962534849</v>
      </c>
      <c r="AA20" s="62">
        <f t="shared" si="15"/>
        <v>1.0278576962534849</v>
      </c>
      <c r="AB20" s="62">
        <f t="shared" si="15"/>
        <v>1.0278576962534849</v>
      </c>
      <c r="AC20" s="62">
        <f t="shared" si="15"/>
        <v>1.0278576962534849</v>
      </c>
      <c r="AD20" s="62">
        <f t="shared" si="15"/>
        <v>1.0278576962534849</v>
      </c>
      <c r="AE20" s="62">
        <f t="shared" si="15"/>
        <v>1.0278576962534849</v>
      </c>
      <c r="AF20" s="62">
        <f t="shared" si="15"/>
        <v>1.0278576962534849</v>
      </c>
      <c r="AG20" s="62">
        <f t="shared" si="15"/>
        <v>1.0278576962534849</v>
      </c>
      <c r="AH20" s="62">
        <f t="shared" si="15"/>
        <v>1.0278576962534849</v>
      </c>
      <c r="AI20" s="62">
        <f t="shared" si="15"/>
        <v>1.0278576962534849</v>
      </c>
      <c r="AJ20" s="62">
        <f t="shared" si="15"/>
        <v>1.0278576962534849</v>
      </c>
      <c r="AK20" s="62">
        <f t="shared" si="15"/>
        <v>1.0278576962534849</v>
      </c>
      <c r="AL20" s="62">
        <f t="shared" si="15"/>
        <v>1.0278576962534849</v>
      </c>
      <c r="AM20" s="62">
        <f t="shared" si="15"/>
        <v>1.0278576962534849</v>
      </c>
      <c r="AN20" s="62">
        <f t="shared" si="15"/>
        <v>1.0278576962534849</v>
      </c>
      <c r="AO20" s="62">
        <f t="shared" si="15"/>
        <v>1.0278576962534849</v>
      </c>
      <c r="AP20" s="62">
        <f t="shared" si="15"/>
        <v>1.0278576962534849</v>
      </c>
      <c r="AQ20" s="62">
        <f t="shared" si="15"/>
        <v>1.0278576962534849</v>
      </c>
      <c r="AR20" s="62">
        <f t="shared" si="15"/>
        <v>1.0278576962534849</v>
      </c>
      <c r="AS20" s="62">
        <f t="shared" si="15"/>
        <v>1.0278576962534849</v>
      </c>
      <c r="AT20" s="62">
        <f t="shared" si="15"/>
        <v>1.0278576962534849</v>
      </c>
      <c r="AU20" s="62">
        <f t="shared" si="15"/>
        <v>1.0278576962534849</v>
      </c>
      <c r="AV20" s="62">
        <f t="shared" si="15"/>
        <v>1.0278576962534849</v>
      </c>
      <c r="AW20" s="62">
        <f t="shared" si="15"/>
        <v>1.0278576962534849</v>
      </c>
      <c r="AX20" s="62">
        <f t="shared" si="15"/>
        <v>1.0278576962534849</v>
      </c>
      <c r="AY20" s="62">
        <f t="shared" si="15"/>
        <v>1.0278576962534849</v>
      </c>
      <c r="AZ20" s="62">
        <f t="shared" si="15"/>
        <v>1.0278576962534849</v>
      </c>
      <c r="BA20" s="62">
        <f t="shared" si="15"/>
        <v>1.0278576962534849</v>
      </c>
      <c r="BB20" s="62">
        <f t="shared" si="15"/>
        <v>1.0278576962534849</v>
      </c>
      <c r="BC20" s="62">
        <f t="shared" si="15"/>
        <v>1.0278576962534849</v>
      </c>
      <c r="BD20" s="62">
        <f t="shared" si="15"/>
        <v>1.0278576962534849</v>
      </c>
      <c r="BE20" s="62">
        <f t="shared" si="15"/>
        <v>1.0278576962534849</v>
      </c>
      <c r="BF20" s="62">
        <f t="shared" si="15"/>
        <v>1.0278576962534849</v>
      </c>
      <c r="BG20" s="62">
        <f t="shared" si="15"/>
        <v>1.0278576962534849</v>
      </c>
      <c r="BH20" s="62">
        <f t="shared" si="15"/>
        <v>1.0278576962534849</v>
      </c>
      <c r="BI20" s="62">
        <f t="shared" si="15"/>
        <v>1.0278576962534849</v>
      </c>
      <c r="BJ20" s="62">
        <f t="shared" si="15"/>
        <v>1.0278576962534849</v>
      </c>
      <c r="BK20" s="62">
        <f t="shared" si="15"/>
        <v>1.0278576962534849</v>
      </c>
      <c r="BL20" s="62">
        <f t="shared" si="15"/>
        <v>1.0278576962534849</v>
      </c>
      <c r="BM20" s="62">
        <f t="shared" si="15"/>
        <v>1.0278576962534849</v>
      </c>
      <c r="BN20" s="62">
        <f t="shared" si="15"/>
        <v>1.0278576962534849</v>
      </c>
      <c r="BO20" s="62">
        <f t="shared" si="15"/>
        <v>1.0278576962534849</v>
      </c>
      <c r="BP20" s="62">
        <f t="shared" ref="BP20:EA20" si="16">1+BP$19</f>
        <v>1.0278576962534849</v>
      </c>
      <c r="BQ20" s="62">
        <f t="shared" si="16"/>
        <v>1.0278576962534849</v>
      </c>
      <c r="BR20" s="62">
        <f t="shared" si="16"/>
        <v>1.0278576962534849</v>
      </c>
      <c r="BS20" s="62">
        <f t="shared" si="16"/>
        <v>1.0278576962534849</v>
      </c>
      <c r="BT20" s="62">
        <f t="shared" si="16"/>
        <v>1.0278576962534849</v>
      </c>
      <c r="BU20" s="62">
        <f t="shared" si="16"/>
        <v>1.0278576962534849</v>
      </c>
      <c r="BV20" s="62">
        <f t="shared" si="16"/>
        <v>1.0278576962534849</v>
      </c>
      <c r="BW20" s="62">
        <f t="shared" si="16"/>
        <v>1.0278576962534849</v>
      </c>
      <c r="BX20" s="62">
        <f t="shared" si="16"/>
        <v>1.0278576962534849</v>
      </c>
      <c r="BY20" s="62">
        <f t="shared" si="16"/>
        <v>1.0278576962534849</v>
      </c>
      <c r="BZ20" s="62">
        <f t="shared" si="16"/>
        <v>1.0278576962534849</v>
      </c>
      <c r="CA20" s="62">
        <f t="shared" si="16"/>
        <v>1.0278576962534849</v>
      </c>
      <c r="CB20" s="62">
        <f t="shared" si="16"/>
        <v>1.0278576962534849</v>
      </c>
      <c r="CC20" s="62">
        <f t="shared" si="16"/>
        <v>1.0278576962534849</v>
      </c>
      <c r="CD20" s="62">
        <f t="shared" si="16"/>
        <v>1.0278576962534849</v>
      </c>
      <c r="CE20" s="62">
        <f t="shared" si="16"/>
        <v>1.0278576962534849</v>
      </c>
      <c r="CF20" s="62">
        <f t="shared" si="16"/>
        <v>1.0278576962534849</v>
      </c>
      <c r="CG20" s="62">
        <f t="shared" si="16"/>
        <v>1.0278576962534849</v>
      </c>
      <c r="CH20" s="62">
        <f t="shared" si="16"/>
        <v>1.0278576962534849</v>
      </c>
      <c r="CI20" s="62">
        <f t="shared" si="16"/>
        <v>1.0278576962534849</v>
      </c>
      <c r="CJ20" s="62">
        <f t="shared" si="16"/>
        <v>1.0278576962534849</v>
      </c>
      <c r="CK20" s="62">
        <f t="shared" si="16"/>
        <v>1.0278576962534849</v>
      </c>
      <c r="CL20" s="62">
        <f t="shared" si="16"/>
        <v>1.0278576962534849</v>
      </c>
      <c r="CM20" s="62">
        <f t="shared" si="16"/>
        <v>1.0278576962534849</v>
      </c>
      <c r="CN20" s="62">
        <f t="shared" si="16"/>
        <v>1.0278576962534849</v>
      </c>
      <c r="CO20" s="62">
        <f t="shared" si="16"/>
        <v>1.0278576962534849</v>
      </c>
      <c r="CP20" s="62">
        <f t="shared" si="16"/>
        <v>1.0278576962534849</v>
      </c>
      <c r="CQ20" s="62">
        <f t="shared" si="16"/>
        <v>1.0278576962534849</v>
      </c>
      <c r="CR20" s="62">
        <f t="shared" si="16"/>
        <v>1.0278576962534849</v>
      </c>
      <c r="CS20" s="62">
        <f t="shared" si="16"/>
        <v>1.0278576962534849</v>
      </c>
      <c r="CT20" s="62">
        <f t="shared" si="16"/>
        <v>1.0278576962534849</v>
      </c>
      <c r="CU20" s="62">
        <f t="shared" si="16"/>
        <v>1.0278576962534849</v>
      </c>
      <c r="CV20" s="62">
        <f t="shared" si="16"/>
        <v>1.0278576962534849</v>
      </c>
      <c r="CW20" s="62">
        <f t="shared" si="16"/>
        <v>1.0278576962534849</v>
      </c>
      <c r="CX20" s="62">
        <f t="shared" si="16"/>
        <v>1.0278576962534849</v>
      </c>
      <c r="CY20" s="62">
        <f t="shared" si="16"/>
        <v>1.0278576962534849</v>
      </c>
      <c r="CZ20" s="62">
        <f t="shared" si="16"/>
        <v>1.0278576962534849</v>
      </c>
      <c r="DA20" s="62">
        <f t="shared" si="16"/>
        <v>1.0278576962534849</v>
      </c>
      <c r="DB20" s="62">
        <f t="shared" si="16"/>
        <v>1.0278576962534849</v>
      </c>
      <c r="DC20" s="62">
        <f t="shared" si="16"/>
        <v>1.0278576962534849</v>
      </c>
      <c r="DD20" s="62">
        <f t="shared" si="16"/>
        <v>1.0278576962534849</v>
      </c>
      <c r="DE20" s="62">
        <f t="shared" si="16"/>
        <v>1.0278576962534849</v>
      </c>
      <c r="DF20" s="62">
        <f t="shared" si="16"/>
        <v>1.0278576962534849</v>
      </c>
      <c r="DG20" s="62">
        <f t="shared" si="16"/>
        <v>1.0278576962534849</v>
      </c>
      <c r="DH20" s="62">
        <f t="shared" si="16"/>
        <v>1.0278576962534849</v>
      </c>
      <c r="DI20" s="62">
        <f t="shared" si="16"/>
        <v>1.0278576962534849</v>
      </c>
      <c r="DJ20" s="62">
        <f t="shared" si="16"/>
        <v>1.0278576962534849</v>
      </c>
      <c r="DK20" s="62">
        <f t="shared" si="16"/>
        <v>1.0278576962534849</v>
      </c>
      <c r="DL20" s="62">
        <f t="shared" si="16"/>
        <v>1.0278576962534849</v>
      </c>
      <c r="DM20" s="62">
        <f t="shared" si="16"/>
        <v>1.0278576962534849</v>
      </c>
      <c r="DN20" s="62">
        <f t="shared" si="16"/>
        <v>1.0278576962534849</v>
      </c>
      <c r="DO20" s="62">
        <f t="shared" si="16"/>
        <v>1.0278576962534849</v>
      </c>
      <c r="DP20" s="62">
        <f t="shared" si="16"/>
        <v>1.0278576962534849</v>
      </c>
      <c r="DQ20" s="62">
        <f t="shared" si="16"/>
        <v>1.0278576962534849</v>
      </c>
      <c r="DR20" s="62">
        <f t="shared" si="16"/>
        <v>1.0278576962534849</v>
      </c>
      <c r="DS20" s="62">
        <f t="shared" si="16"/>
        <v>1.0278576962534849</v>
      </c>
      <c r="DT20" s="62">
        <f t="shared" si="16"/>
        <v>1.0278576962534849</v>
      </c>
      <c r="DU20" s="62">
        <f t="shared" si="16"/>
        <v>1.0278576962534849</v>
      </c>
      <c r="DV20" s="62">
        <f t="shared" si="16"/>
        <v>1.0278576962534849</v>
      </c>
      <c r="DW20" s="62">
        <f t="shared" si="16"/>
        <v>1.0278576962534849</v>
      </c>
      <c r="DX20" s="62">
        <f t="shared" si="16"/>
        <v>1.0278576962534849</v>
      </c>
      <c r="DY20" s="62">
        <f t="shared" si="16"/>
        <v>1.0278576962534849</v>
      </c>
      <c r="DZ20" s="62">
        <f t="shared" si="16"/>
        <v>1.0278576962534849</v>
      </c>
      <c r="EA20" s="62">
        <f t="shared" si="16"/>
        <v>1.0278576962534849</v>
      </c>
      <c r="EB20" s="62">
        <f t="shared" ref="EB20:GM20" si="17">1+EB$19</f>
        <v>1.0278576962534849</v>
      </c>
      <c r="EC20" s="62">
        <f t="shared" si="17"/>
        <v>1.0278576962534849</v>
      </c>
      <c r="ED20" s="62">
        <f t="shared" si="17"/>
        <v>1.0278576962534849</v>
      </c>
      <c r="EE20" s="62">
        <f t="shared" si="17"/>
        <v>1.0278576962534849</v>
      </c>
      <c r="EF20" s="62">
        <f t="shared" si="17"/>
        <v>1.0278576962534849</v>
      </c>
      <c r="EG20" s="62">
        <f t="shared" si="17"/>
        <v>1.0278576962534849</v>
      </c>
      <c r="EH20" s="62">
        <f t="shared" si="17"/>
        <v>1.0278576962534849</v>
      </c>
      <c r="EI20" s="62">
        <f t="shared" si="17"/>
        <v>1.0278576962534849</v>
      </c>
      <c r="EJ20" s="62">
        <f t="shared" si="17"/>
        <v>1.0278576962534849</v>
      </c>
      <c r="EK20" s="62">
        <f t="shared" si="17"/>
        <v>1.0278576962534849</v>
      </c>
      <c r="EL20" s="62">
        <f t="shared" si="17"/>
        <v>1.0278576962534849</v>
      </c>
      <c r="EM20" s="62">
        <f t="shared" si="17"/>
        <v>1.0278576962534849</v>
      </c>
      <c r="EN20" s="62">
        <f t="shared" si="17"/>
        <v>1.0278576962534849</v>
      </c>
      <c r="EO20" s="62">
        <f t="shared" si="17"/>
        <v>1.0278576962534849</v>
      </c>
      <c r="EP20" s="62">
        <f t="shared" si="17"/>
        <v>1.0278576962534849</v>
      </c>
      <c r="EQ20" s="62">
        <f t="shared" si="17"/>
        <v>1.0278576962534849</v>
      </c>
      <c r="ER20" s="62">
        <f t="shared" si="17"/>
        <v>1.0278576962534849</v>
      </c>
      <c r="ES20" s="62">
        <f t="shared" si="17"/>
        <v>1.0278576962534849</v>
      </c>
      <c r="ET20" s="62">
        <f t="shared" si="17"/>
        <v>1.0278576962534849</v>
      </c>
      <c r="EU20" s="62">
        <f t="shared" si="17"/>
        <v>1.0278576962534849</v>
      </c>
      <c r="EV20" s="62">
        <f t="shared" si="17"/>
        <v>1.0278576962534849</v>
      </c>
      <c r="EW20" s="62">
        <f t="shared" si="17"/>
        <v>1.0278576962534849</v>
      </c>
      <c r="EX20" s="62">
        <f t="shared" si="17"/>
        <v>1.0278576962534849</v>
      </c>
      <c r="EY20" s="62">
        <f t="shared" si="17"/>
        <v>1.0278576962534849</v>
      </c>
      <c r="EZ20" s="62">
        <f t="shared" si="17"/>
        <v>1.0278576962534849</v>
      </c>
      <c r="FA20" s="62">
        <f t="shared" si="17"/>
        <v>1.0278576962534849</v>
      </c>
      <c r="FB20" s="62">
        <f t="shared" si="17"/>
        <v>1.0278576962534849</v>
      </c>
      <c r="FC20" s="62">
        <f t="shared" si="17"/>
        <v>1.0278576962534849</v>
      </c>
      <c r="FD20" s="62">
        <f t="shared" si="17"/>
        <v>1.0278576962534849</v>
      </c>
      <c r="FE20" s="62">
        <f t="shared" si="17"/>
        <v>1.0278576962534849</v>
      </c>
      <c r="FF20" s="62">
        <f t="shared" si="17"/>
        <v>1.0278576962534849</v>
      </c>
      <c r="FG20" s="62">
        <f t="shared" si="17"/>
        <v>1.0278576962534849</v>
      </c>
      <c r="FH20" s="62">
        <f t="shared" si="17"/>
        <v>1.0278576962534849</v>
      </c>
      <c r="FI20" s="62">
        <f t="shared" si="17"/>
        <v>1.0278576962534849</v>
      </c>
      <c r="FJ20" s="62">
        <f t="shared" si="17"/>
        <v>1.0278576962534849</v>
      </c>
      <c r="FK20" s="62">
        <f t="shared" si="17"/>
        <v>1.0278576962534849</v>
      </c>
      <c r="FL20" s="62">
        <f t="shared" si="17"/>
        <v>1.0278576962534849</v>
      </c>
      <c r="FM20" s="62">
        <f t="shared" si="17"/>
        <v>1.0278576962534849</v>
      </c>
      <c r="FN20" s="62">
        <f t="shared" si="17"/>
        <v>1.0278576962534849</v>
      </c>
      <c r="FO20" s="62">
        <f t="shared" si="17"/>
        <v>1.0278576962534849</v>
      </c>
      <c r="FP20" s="62">
        <f t="shared" si="17"/>
        <v>1.0278576962534849</v>
      </c>
      <c r="FQ20" s="62">
        <f t="shared" si="17"/>
        <v>1.0278576962534849</v>
      </c>
      <c r="FR20" s="62">
        <f t="shared" si="17"/>
        <v>1.0278576962534849</v>
      </c>
      <c r="FS20" s="62">
        <f t="shared" si="17"/>
        <v>1.0278576962534849</v>
      </c>
      <c r="FT20" s="62">
        <f t="shared" si="17"/>
        <v>1.0278576962534849</v>
      </c>
      <c r="FU20" s="62">
        <f t="shared" si="17"/>
        <v>1.0278576962534849</v>
      </c>
      <c r="FV20" s="62">
        <f t="shared" si="17"/>
        <v>1.0278576962534849</v>
      </c>
      <c r="FW20" s="62">
        <f t="shared" si="17"/>
        <v>1.0278576962534849</v>
      </c>
      <c r="FX20" s="62">
        <f t="shared" si="17"/>
        <v>1.0278576962534849</v>
      </c>
      <c r="FY20" s="62">
        <f t="shared" si="17"/>
        <v>1.0278576962534849</v>
      </c>
      <c r="FZ20" s="62">
        <f t="shared" si="17"/>
        <v>1.0278576962534849</v>
      </c>
      <c r="GA20" s="62">
        <f t="shared" si="17"/>
        <v>1.0278576962534849</v>
      </c>
      <c r="GB20" s="62">
        <f t="shared" si="17"/>
        <v>1.0278576962534849</v>
      </c>
      <c r="GC20" s="62">
        <f t="shared" si="17"/>
        <v>1.0278576962534849</v>
      </c>
      <c r="GD20" s="62">
        <f t="shared" si="17"/>
        <v>1.0278576962534849</v>
      </c>
      <c r="GE20" s="62">
        <f t="shared" si="17"/>
        <v>1.0278576962534849</v>
      </c>
      <c r="GF20" s="62">
        <f t="shared" si="17"/>
        <v>1.0278576962534849</v>
      </c>
      <c r="GG20" s="62">
        <f t="shared" si="17"/>
        <v>1.0278576962534849</v>
      </c>
      <c r="GH20" s="62">
        <f t="shared" si="17"/>
        <v>1.0278576962534849</v>
      </c>
      <c r="GI20" s="62">
        <f t="shared" si="17"/>
        <v>1.0278576962534849</v>
      </c>
      <c r="GJ20" s="62">
        <f t="shared" si="17"/>
        <v>1.0278576962534849</v>
      </c>
      <c r="GK20" s="62">
        <f t="shared" si="17"/>
        <v>1.0278576962534849</v>
      </c>
      <c r="GL20" s="62">
        <f t="shared" si="17"/>
        <v>1.0278576962534849</v>
      </c>
      <c r="GM20" s="62">
        <f t="shared" si="17"/>
        <v>1.0278576962534849</v>
      </c>
      <c r="GN20" s="62">
        <f>1+GN$19</f>
        <v>1.0278576962534849</v>
      </c>
    </row>
    <row r="21" spans="1:196" x14ac:dyDescent="0.2">
      <c r="A21" s="57"/>
      <c r="B21" s="68"/>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row>
    <row r="22" spans="1:196" x14ac:dyDescent="0.2">
      <c r="A22" s="58" t="s">
        <v>1</v>
      </c>
      <c r="B22" s="69"/>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9"/>
      <c r="EK22" s="69"/>
      <c r="EL22" s="69"/>
      <c r="EM22" s="69"/>
    </row>
    <row r="23" spans="1:196" x14ac:dyDescent="0.2">
      <c r="A23" s="57" t="s">
        <v>210</v>
      </c>
      <c r="B23" s="69"/>
      <c r="C23" s="66">
        <f ca="1">(SUMPRODUCT(OFFSET(C$6,0,0,1,Input!$B$17),OFFSET(C$20,0,0,1,Input!$B$17),OFFSET($C$55,MIN(C$3,15)-1,0,1,Input!$B$17))-B$43)/SUMPRODUCT(OFFSET(C$5,0,0,1,Input!$B$17),OFFSET(C$20,0,0,1,Input!$B$17),OFFSET($C$55,MIN(C$3,15)-1,0,1,Input!$B$17))</f>
        <v>4.9504959661510022E-2</v>
      </c>
      <c r="D23" s="66">
        <f ca="1">(SUMPRODUCT(OFFSET(D$6,0,0,1,Input!$B$17),OFFSET(D$20,0,0,1,Input!$B$17),OFFSET($C$55,MIN(D$3,15)-1,0,1,Input!$B$17))-C$43)/SUMPRODUCT(OFFSET(D$5,0,0,1,Input!$B$17),OFFSET(D$20,0,0,1,Input!$B$17),OFFSET($C$55,MIN(D$3,15)-1,0,1,Input!$B$17))</f>
        <v>4.9828798769065388E-2</v>
      </c>
      <c r="E23" s="66">
        <f ca="1">(SUMPRODUCT(OFFSET(E$6,0,0,1,Input!$B$17),OFFSET(E$20,0,0,1,Input!$B$17),OFFSET($C$55,MIN(E$3,15)-1,0,1,Input!$B$17))-D$43)/SUMPRODUCT(OFFSET(E$5,0,0,1,Input!$B$17),OFFSET(E$20,0,0,1,Input!$B$17),OFFSET($C$55,MIN(E$3,15)-1,0,1,Input!$B$17))</f>
        <v>5.0212887758807619E-2</v>
      </c>
      <c r="F23" s="66">
        <f ca="1">(SUMPRODUCT(OFFSET(F$6,0,0,1,Input!$B$17),OFFSET(F$20,0,0,1,Input!$B$17),OFFSET($C$55,MIN(F$3,15)-1,0,1,Input!$B$17))-E$43)/SUMPRODUCT(OFFSET(F$5,0,0,1,Input!$B$17),OFFSET(F$20,0,0,1,Input!$B$17),OFFSET($C$55,MIN(F$3,15)-1,0,1,Input!$B$17))</f>
        <v>5.0569823499470409E-2</v>
      </c>
      <c r="G23" s="66">
        <f ca="1">(SUMPRODUCT(OFFSET(G$6,0,0,1,Input!$B$17),OFFSET(G$20,0,0,1,Input!$B$17),OFFSET($C$55,MIN(G$3,15)-1,0,1,Input!$B$17))-F$43)/SUMPRODUCT(OFFSET(G$5,0,0,1,Input!$B$17),OFFSET(G$20,0,0,1,Input!$B$17),OFFSET($C$55,MIN(G$3,15)-1,0,1,Input!$B$17))</f>
        <v>5.0888156726927362E-2</v>
      </c>
      <c r="H23" s="66">
        <f ca="1">(SUMPRODUCT(OFFSET(H$6,0,0,1,Input!$B$17),OFFSET(H$20,0,0,1,Input!$B$17),OFFSET($C$55,MIN(H$3,15)-1,0,1,Input!$B$17))-G$43)/SUMPRODUCT(OFFSET(H$5,0,0,1,Input!$B$17),OFFSET(H$20,0,0,1,Input!$B$17),OFFSET($C$55,MIN(H$3,15)-1,0,1,Input!$B$17))</f>
        <v>5.1179415723645143E-2</v>
      </c>
      <c r="I23" s="66">
        <f ca="1">(SUMPRODUCT(OFFSET(I$6,0,0,1,Input!$B$17),OFFSET(I$20,0,0,1,Input!$B$17),OFFSET($C$55,MIN(I$3,15)-1,0,1,Input!$B$17))-H$43)/SUMPRODUCT(OFFSET(I$5,0,0,1,Input!$B$17),OFFSET(I$20,0,0,1,Input!$B$17),OFFSET($C$55,MIN(I$3,15)-1,0,1,Input!$B$17))</f>
        <v>5.1526905850266876E-2</v>
      </c>
      <c r="J23" s="66">
        <f ca="1">(SUMPRODUCT(OFFSET(J$6,0,0,1,Input!$B$17),OFFSET(J$20,0,0,1,Input!$B$17),OFFSET($C$55,MIN(J$3,15)-1,0,1,Input!$B$17))-I$43)/SUMPRODUCT(OFFSET(J$5,0,0,1,Input!$B$17),OFFSET(J$20,0,0,1,Input!$B$17),OFFSET($C$55,MIN(J$3,15)-1,0,1,Input!$B$17))</f>
        <v>5.1878131830801186E-2</v>
      </c>
      <c r="K23" s="66">
        <f ca="1">(SUMPRODUCT(OFFSET(K$6,0,0,1,Input!$B$17),OFFSET(K$20,0,0,1,Input!$B$17),OFFSET($C$55,MIN(K$3,15)-1,0,1,Input!$B$17))-J$43)/SUMPRODUCT(OFFSET(K$5,0,0,1,Input!$B$17),OFFSET(K$20,0,0,1,Input!$B$17),OFFSET($C$55,MIN(K$3,15)-1,0,1,Input!$B$17))</f>
        <v>5.2233736874131381E-2</v>
      </c>
      <c r="L23" s="66">
        <f ca="1">(SUMPRODUCT(OFFSET(L$6,0,0,1,Input!$B$17),OFFSET(L$20,0,0,1,Input!$B$17),OFFSET($C$55,MIN(L$3,15)-1,0,1,Input!$B$17))-K$43)/SUMPRODUCT(OFFSET(L$5,0,0,1,Input!$B$17),OFFSET(L$20,0,0,1,Input!$B$17),OFFSET($C$55,MIN(L$3,15)-1,0,1,Input!$B$17))</f>
        <v>5.2592049326337278E-2</v>
      </c>
      <c r="M23" s="66">
        <f ca="1">(SUMPRODUCT(OFFSET(M$6,0,0,1,Input!$B$17),OFFSET(M$20,0,0,1,Input!$B$17),OFFSET($C$55,MIN(M$3,15)-1,0,1,Input!$B$17))-L$43)/SUMPRODUCT(OFFSET(M$5,0,0,1,Input!$B$17),OFFSET(M$20,0,0,1,Input!$B$17),OFFSET($C$55,MIN(M$3,15)-1,0,1,Input!$B$17))</f>
        <v>5.2951006804333442E-2</v>
      </c>
      <c r="N23" s="66">
        <f ca="1">(SUMPRODUCT(OFFSET(N$6,0,0,1,Input!$B$17),OFFSET(N$20,0,0,1,Input!$B$17),OFFSET($C$55,MIN(N$3,15)-1,0,1,Input!$B$17))-M$43)/SUMPRODUCT(OFFSET(N$5,0,0,1,Input!$B$17),OFFSET(N$20,0,0,1,Input!$B$17),OFFSET($C$55,MIN(N$3,15)-1,0,1,Input!$B$17))</f>
        <v>5.3310389685539486E-2</v>
      </c>
      <c r="O23" s="66">
        <f ca="1">(SUMPRODUCT(OFFSET(O$6,0,0,1,Input!$B$17),OFFSET(O$20,0,0,1,Input!$B$17),OFFSET($C$55,MIN(O$3,15)-1,0,1,Input!$B$17))-N$43)/SUMPRODUCT(OFFSET(O$5,0,0,1,Input!$B$17),OFFSET(O$20,0,0,1,Input!$B$17),OFFSET($C$55,MIN(O$3,15)-1,0,1,Input!$B$17))</f>
        <v>5.367068830030497E-2</v>
      </c>
      <c r="P23" s="66">
        <f ca="1">(SUMPRODUCT(OFFSET(P$6,0,0,1,Input!$B$17),OFFSET(P$20,0,0,1,Input!$B$17),OFFSET($C$55,MIN(P$3,15)-1,0,1,Input!$B$17))-O$43)/SUMPRODUCT(OFFSET(P$5,0,0,1,Input!$B$17),OFFSET(P$20,0,0,1,Input!$B$17),OFFSET($C$55,MIN(P$3,15)-1,0,1,Input!$B$17))</f>
        <v>5.4031558109432685E-2</v>
      </c>
      <c r="Q23" s="66">
        <f ca="1">(SUMPRODUCT(OFFSET(Q$6,0,0,1,Input!$B$17),OFFSET(Q$20,0,0,1,Input!$B$17),OFFSET($C$55,MIN(Q$3,15)-1,0,1,Input!$B$17))-P$43)/SUMPRODUCT(OFFSET(Q$5,0,0,1,Input!$B$17),OFFSET(Q$20,0,0,1,Input!$B$17),OFFSET($C$55,MIN(Q$3,15)-1,0,1,Input!$B$17))</f>
        <v>5.4393723317100885E-2</v>
      </c>
      <c r="R23" s="66">
        <f ca="1">(SUMPRODUCT(OFFSET(R$6,0,0,1,Input!$B$17),OFFSET(R$20,0,0,1,Input!$B$17),OFFSET($C$55,MIN(R$3,15)-1,0,1,Input!$B$17))-Q$43)/SUMPRODUCT(OFFSET(R$5,0,0,1,Input!$B$17),OFFSET(R$20,0,0,1,Input!$B$17),OFFSET($C$55,MIN(R$3,15)-1,0,1,Input!$B$17))</f>
        <v>5.4758824920635288E-2</v>
      </c>
      <c r="S23" s="66">
        <f ca="1">(SUMPRODUCT(OFFSET(S$6,0,0,1,Input!$B$17),OFFSET(S$20,0,0,1,Input!$B$17),OFFSET($C$55,MIN(S$3,15)-1,0,1,Input!$B$17))-R$43)/SUMPRODUCT(OFFSET(S$5,0,0,1,Input!$B$17),OFFSET(S$20,0,0,1,Input!$B$17),OFFSET($C$55,MIN(S$3,15)-1,0,1,Input!$B$17))</f>
        <v>5.5128049107449596E-2</v>
      </c>
      <c r="T23" s="66">
        <f ca="1">(SUMPRODUCT(OFFSET(T$6,0,0,1,Input!$B$17),OFFSET(T$20,0,0,1,Input!$B$17),OFFSET($C$55,MIN(T$3,15)-1,0,1,Input!$B$17))-S$43)/SUMPRODUCT(OFFSET(T$5,0,0,1,Input!$B$17),OFFSET(T$20,0,0,1,Input!$B$17),OFFSET($C$55,MIN(T$3,15)-1,0,1,Input!$B$17))</f>
        <v>5.550099174200579E-2</v>
      </c>
      <c r="U23" s="66">
        <f ca="1">(SUMPRODUCT(OFFSET(U$6,0,0,1,Input!$B$17),OFFSET(U$20,0,0,1,Input!$B$17),OFFSET($C$55,MIN(U$3,15)-1,0,1,Input!$B$17))-T$43)/SUMPRODUCT(OFFSET(U$5,0,0,1,Input!$B$17),OFFSET(U$20,0,0,1,Input!$B$17),OFFSET($C$55,MIN(U$3,15)-1,0,1,Input!$B$17))</f>
        <v>5.5877662760692275E-2</v>
      </c>
      <c r="V23" s="66">
        <f ca="1">(SUMPRODUCT(OFFSET(V$6,0,0,1,Input!$B$17),OFFSET(V$20,0,0,1,Input!$B$17),OFFSET($C$55,MIN(V$3,15)-1,0,1,Input!$B$17))-U$43)/SUMPRODUCT(OFFSET(V$5,0,0,1,Input!$B$17),OFFSET(V$20,0,0,1,Input!$B$17),OFFSET($C$55,MIN(V$3,15)-1,0,1,Input!$B$17))</f>
        <v>5.6256721475823293E-2</v>
      </c>
      <c r="W23" s="66">
        <f ca="1">(SUMPRODUCT(OFFSET(W$6,0,0,1,Input!$B$17),OFFSET(W$20,0,0,1,Input!$B$17),OFFSET($C$55,MIN(W$3,15)-1,0,1,Input!$B$17))-V$43)/SUMPRODUCT(OFFSET(W$5,0,0,1,Input!$B$17),OFFSET(W$20,0,0,1,Input!$B$17),OFFSET($C$55,MIN(W$3,15)-1,0,1,Input!$B$17))</f>
        <v>5.6636824886009615E-2</v>
      </c>
      <c r="X23" s="66">
        <f ca="1">(SUMPRODUCT(OFFSET(X$6,0,0,1,Input!$B$17),OFFSET(X$20,0,0,1,Input!$B$17),OFFSET($C$55,MIN(X$3,15)-1,0,1,Input!$B$17))-W$43)/SUMPRODUCT(OFFSET(X$5,0,0,1,Input!$B$17),OFFSET(X$20,0,0,1,Input!$B$17),OFFSET($C$55,MIN(X$3,15)-1,0,1,Input!$B$17))</f>
        <v>5.7016723058439502E-2</v>
      </c>
      <c r="Y23" s="66">
        <f ca="1">(SUMPRODUCT(OFFSET(Y$6,0,0,1,Input!$B$17),OFFSET(Y$20,0,0,1,Input!$B$17),OFFSET($C$55,MIN(Y$3,15)-1,0,1,Input!$B$17))-X$43)/SUMPRODUCT(OFFSET(Y$5,0,0,1,Input!$B$17),OFFSET(Y$20,0,0,1,Input!$B$17),OFFSET($C$55,MIN(Y$3,15)-1,0,1,Input!$B$17))</f>
        <v>5.7394676365639469E-2</v>
      </c>
      <c r="Z23" s="66">
        <f ca="1">(SUMPRODUCT(OFFSET(Z$6,0,0,1,Input!$B$17),OFFSET(Z$20,0,0,1,Input!$B$17),OFFSET($C$55,MIN(Z$3,15)-1,0,1,Input!$B$17))-Y$43)/SUMPRODUCT(OFFSET(Z$5,0,0,1,Input!$B$17),OFFSET(Z$20,0,0,1,Input!$B$17),OFFSET($C$55,MIN(Z$3,15)-1,0,1,Input!$B$17))</f>
        <v>5.7769788127254695E-2</v>
      </c>
      <c r="AA23" s="66">
        <f ca="1">(SUMPRODUCT(OFFSET(AA$6,0,0,1,Input!$B$17),OFFSET(AA$20,0,0,1,Input!$B$17),OFFSET($C$55,MIN(AA$3,15)-1,0,1,Input!$B$17))-Z$43)/SUMPRODUCT(OFFSET(AA$5,0,0,1,Input!$B$17),OFFSET(AA$20,0,0,1,Input!$B$17),OFFSET($C$55,MIN(AA$3,15)-1,0,1,Input!$B$17))</f>
        <v>5.8141331023350694E-2</v>
      </c>
      <c r="AB23" s="66">
        <f ca="1">(SUMPRODUCT(OFFSET(AB$6,0,0,1,Input!$B$17),OFFSET(AB$20,0,0,1,Input!$B$17),OFFSET($C$55,MIN(AB$3,15)-1,0,1,Input!$B$17))-AA$43)/SUMPRODUCT(OFFSET(AB$5,0,0,1,Input!$B$17),OFFSET(AB$20,0,0,1,Input!$B$17),OFFSET($C$55,MIN(AB$3,15)-1,0,1,Input!$B$17))</f>
        <v>5.8509294962345706E-2</v>
      </c>
      <c r="AC23" s="66">
        <f ca="1">(SUMPRODUCT(OFFSET(AC$6,0,0,1,Input!$B$17),OFFSET(AC$20,0,0,1,Input!$B$17),OFFSET($C$55,MIN(AC$3,15)-1,0,1,Input!$B$17))-AB$43)/SUMPRODUCT(OFFSET(AC$5,0,0,1,Input!$B$17),OFFSET(AC$20,0,0,1,Input!$B$17),OFFSET($C$55,MIN(AC$3,15)-1,0,1,Input!$B$17))</f>
        <v>5.8873890460274692E-2</v>
      </c>
      <c r="AD23" s="66">
        <f ca="1">(SUMPRODUCT(OFFSET(AD$6,0,0,1,Input!$B$17),OFFSET(AD$20,0,0,1,Input!$B$17),OFFSET($C$55,MIN(AD$3,15)-1,0,1,Input!$B$17))-AC$43)/SUMPRODUCT(OFFSET(AD$5,0,0,1,Input!$B$17),OFFSET(AD$20,0,0,1,Input!$B$17),OFFSET($C$55,MIN(AD$3,15)-1,0,1,Input!$B$17))</f>
        <v>5.92354082828324E-2</v>
      </c>
      <c r="AE23" s="66">
        <f ca="1">(SUMPRODUCT(OFFSET(AE$6,0,0,1,Input!$B$17),OFFSET(AE$20,0,0,1,Input!$B$17),OFFSET($C$55,MIN(AE$3,15)-1,0,1,Input!$B$17))-AD$43)/SUMPRODUCT(OFFSET(AE$5,0,0,1,Input!$B$17),OFFSET(AE$20,0,0,1,Input!$B$17),OFFSET($C$55,MIN(AE$3,15)-1,0,1,Input!$B$17))</f>
        <v>5.9594109586341835E-2</v>
      </c>
      <c r="AF23" s="66">
        <f ca="1">(SUMPRODUCT(OFFSET(AF$6,0,0,1,Input!$B$17),OFFSET(AF$20,0,0,1,Input!$B$17),OFFSET($C$55,MIN(AF$3,15)-1,0,1,Input!$B$17))-AE$43)/SUMPRODUCT(OFFSET(AF$5,0,0,1,Input!$B$17),OFFSET(AF$20,0,0,1,Input!$B$17),OFFSET($C$55,MIN(AF$3,15)-1,0,1,Input!$B$17))</f>
        <v>5.9950158147011622E-2</v>
      </c>
      <c r="AG23" s="66">
        <f ca="1">(SUMPRODUCT(OFFSET(AG$6,0,0,1,Input!$B$17),OFFSET(AG$20,0,0,1,Input!$B$17),OFFSET($C$55,MIN(AG$3,15)-1,0,1,Input!$B$17))-AF$43)/SUMPRODUCT(OFFSET(AG$5,0,0,1,Input!$B$17),OFFSET(AG$20,0,0,1,Input!$B$17),OFFSET($C$55,MIN(AG$3,15)-1,0,1,Input!$B$17))</f>
        <v>6.0303845103759905E-2</v>
      </c>
      <c r="AH23" s="66">
        <f ca="1">(SUMPRODUCT(OFFSET(AH$6,0,0,1,Input!$B$17),OFFSET(AH$20,0,0,1,Input!$B$17),OFFSET($C$55,MIN(AH$3,15)-1,0,1,Input!$B$17))-AG$43)/SUMPRODUCT(OFFSET(AH$5,0,0,1,Input!$B$17),OFFSET(AH$20,0,0,1,Input!$B$17),OFFSET($C$55,MIN(AH$3,15)-1,0,1,Input!$B$17))</f>
        <v>6.0655382443402552E-2</v>
      </c>
      <c r="AI23" s="66">
        <f ca="1">(SUMPRODUCT(OFFSET(AI$6,0,0,1,Input!$B$17),OFFSET(AI$20,0,0,1,Input!$B$17),OFFSET($C$55,MIN(AI$3,15)-1,0,1,Input!$B$17))-AH$43)/SUMPRODUCT(OFFSET(AI$5,0,0,1,Input!$B$17),OFFSET(AI$20,0,0,1,Input!$B$17),OFFSET($C$55,MIN(AI$3,15)-1,0,1,Input!$B$17))</f>
        <v>6.1004952537874184E-2</v>
      </c>
      <c r="AJ23" s="66">
        <f ca="1">(SUMPRODUCT(OFFSET(AJ$6,0,0,1,Input!$B$17),OFFSET(AJ$20,0,0,1,Input!$B$17),OFFSET($C$55,MIN(AJ$3,15)-1,0,1,Input!$B$17))-AI$43)/SUMPRODUCT(OFFSET(AJ$5,0,0,1,Input!$B$17),OFFSET(AJ$20,0,0,1,Input!$B$17),OFFSET($C$55,MIN(AJ$3,15)-1,0,1,Input!$B$17))</f>
        <v>6.1352970328000508E-2</v>
      </c>
      <c r="AK23" s="66">
        <f ca="1">(SUMPRODUCT(OFFSET(AK$6,0,0,1,Input!$B$17),OFFSET(AK$20,0,0,1,Input!$B$17),OFFSET($C$55,MIN(AK$3,15)-1,0,1,Input!$B$17))-AJ$43)/SUMPRODUCT(OFFSET(AK$5,0,0,1,Input!$B$17),OFFSET(AK$20,0,0,1,Input!$B$17),OFFSET($C$55,MIN(AK$3,15)-1,0,1,Input!$B$17))</f>
        <v>6.1699563430011248E-2</v>
      </c>
      <c r="AL23" s="66">
        <f ca="1">(SUMPRODUCT(OFFSET(AL$6,0,0,1,Input!$B$17),OFFSET(AL$20,0,0,1,Input!$B$17),OFFSET($C$55,MIN(AL$3,15)-1,0,1,Input!$B$17))-AK$43)/SUMPRODUCT(OFFSET(AL$5,0,0,1,Input!$B$17),OFFSET(AL$20,0,0,1,Input!$B$17),OFFSET($C$55,MIN(AL$3,15)-1,0,1,Input!$B$17))</f>
        <v>6.2044968371874565E-2</v>
      </c>
      <c r="AM23" s="66">
        <f ca="1">(SUMPRODUCT(OFFSET(AM$6,0,0,1,Input!$B$17),OFFSET(AM$20,0,0,1,Input!$B$17),OFFSET($C$55,MIN(AM$3,15)-1,0,1,Input!$B$17))-AL$43)/SUMPRODUCT(OFFSET(AM$5,0,0,1,Input!$B$17),OFFSET(AM$20,0,0,1,Input!$B$17),OFFSET($C$55,MIN(AM$3,15)-1,0,1,Input!$B$17))</f>
        <v>6.2389289106992311E-2</v>
      </c>
      <c r="AN23" s="66">
        <f ca="1">(SUMPRODUCT(OFFSET(AN$6,0,0,1,Input!$B$17),OFFSET(AN$20,0,0,1,Input!$B$17),OFFSET($C$55,MIN(AN$3,15)-1,0,1,Input!$B$17))-AM$43)/SUMPRODUCT(OFFSET(AN$5,0,0,1,Input!$B$17),OFFSET(AN$20,0,0,1,Input!$B$17),OFFSET($C$55,MIN(AN$3,15)-1,0,1,Input!$B$17))</f>
        <v>6.2732600658204574E-2</v>
      </c>
      <c r="AO23" s="66">
        <f ca="1">(SUMPRODUCT(OFFSET(AO$6,0,0,1,Input!$B$17),OFFSET(AO$20,0,0,1,Input!$B$17),OFFSET($C$55,MIN(AO$3,15)-1,0,1,Input!$B$17))-AN$43)/SUMPRODUCT(OFFSET(AO$5,0,0,1,Input!$B$17),OFFSET(AO$20,0,0,1,Input!$B$17),OFFSET($C$55,MIN(AO$3,15)-1,0,1,Input!$B$17))</f>
        <v>6.3074956987540134E-2</v>
      </c>
      <c r="AP23" s="66">
        <f ca="1">(SUMPRODUCT(OFFSET(AP$6,0,0,1,Input!$B$17),OFFSET(AP$20,0,0,1,Input!$B$17),OFFSET($C$55,MIN(AP$3,15)-1,0,1,Input!$B$17))-AO$43)/SUMPRODUCT(OFFSET(AP$5,0,0,1,Input!$B$17),OFFSET(AP$20,0,0,1,Input!$B$17),OFFSET($C$55,MIN(AP$3,15)-1,0,1,Input!$B$17))</f>
        <v>6.34162197415407E-2</v>
      </c>
      <c r="AQ23" s="66">
        <f ca="1">(SUMPRODUCT(OFFSET(AQ$6,0,0,1,Input!$B$17),OFFSET(AQ$20,0,0,1,Input!$B$17),OFFSET($C$55,MIN(AQ$3,15)-1,0,1,Input!$B$17))-AP$43)/SUMPRODUCT(OFFSET(AQ$5,0,0,1,Input!$B$17),OFFSET(AQ$20,0,0,1,Input!$B$17),OFFSET($C$55,MIN(AQ$3,15)-1,0,1,Input!$B$17))</f>
        <v>6.3756249357324352E-2</v>
      </c>
      <c r="AR23" s="66">
        <f ca="1">(SUMPRODUCT(OFFSET(AR$6,0,0,1,Input!$B$17),OFFSET(AR$20,0,0,1,Input!$B$17),OFFSET($C$55,MIN(AR$3,15)-1,0,1,Input!$B$17))-AQ$43)/SUMPRODUCT(OFFSET(AR$5,0,0,1,Input!$B$17),OFFSET(AR$20,0,0,1,Input!$B$17),OFFSET($C$55,MIN(AR$3,15)-1,0,1,Input!$B$17))</f>
        <v>6.4094850629701564E-2</v>
      </c>
      <c r="AS23" s="66">
        <f ca="1">(SUMPRODUCT(OFFSET(AS$6,0,0,1,Input!$B$17),OFFSET(AS$20,0,0,1,Input!$B$17),OFFSET($C$55,MIN(AS$3,15)-1,0,1,Input!$B$17))-AR$43)/SUMPRODUCT(OFFSET(AS$5,0,0,1,Input!$B$17),OFFSET(AS$20,0,0,1,Input!$B$17),OFFSET($C$55,MIN(AS$3,15)-1,0,1,Input!$B$17))</f>
        <v>6.4431767886461655E-2</v>
      </c>
      <c r="AT23" s="66">
        <f ca="1">(SUMPRODUCT(OFFSET(AT$6,0,0,1,Input!$B$17),OFFSET(AT$20,0,0,1,Input!$B$17),OFFSET($C$55,MIN(AT$3,15)-1,0,1,Input!$B$17))-AS$43)/SUMPRODUCT(OFFSET(AT$5,0,0,1,Input!$B$17),OFFSET(AT$20,0,0,1,Input!$B$17),OFFSET($C$55,MIN(AT$3,15)-1,0,1,Input!$B$17))</f>
        <v>6.4766747952406667E-2</v>
      </c>
      <c r="AU23" s="66">
        <f ca="1">(SUMPRODUCT(OFFSET(AU$6,0,0,1,Input!$B$17),OFFSET(AU$20,0,0,1,Input!$B$17),OFFSET($C$55,MIN(AU$3,15)-1,0,1,Input!$B$17))-AT$43)/SUMPRODUCT(OFFSET(AU$5,0,0,1,Input!$B$17),OFFSET(AU$20,0,0,1,Input!$B$17),OFFSET($C$55,MIN(AU$3,15)-1,0,1,Input!$B$17))</f>
        <v>6.509949977042441E-2</v>
      </c>
      <c r="AV23" s="66">
        <f ca="1">(SUMPRODUCT(OFFSET(AV$6,0,0,1,Input!$B$17),OFFSET(AV$20,0,0,1,Input!$B$17),OFFSET($C$55,MIN(AV$3,15)-1,0,1,Input!$B$17))-AU$43)/SUMPRODUCT(OFFSET(AV$5,0,0,1,Input!$B$17),OFFSET(AV$20,0,0,1,Input!$B$17),OFFSET($C$55,MIN(AV$3,15)-1,0,1,Input!$B$17))</f>
        <v>6.5429889309544215E-2</v>
      </c>
      <c r="AW23" s="66">
        <f ca="1">(SUMPRODUCT(OFFSET(AW$6,0,0,1,Input!$B$17),OFFSET(AW$20,0,0,1,Input!$B$17),OFFSET($C$55,MIN(AW$3,15)-1,0,1,Input!$B$17))-AV$43)/SUMPRODUCT(OFFSET(AW$5,0,0,1,Input!$B$17),OFFSET(AW$20,0,0,1,Input!$B$17),OFFSET($C$55,MIN(AW$3,15)-1,0,1,Input!$B$17))</f>
        <v>6.5757735287272426E-2</v>
      </c>
      <c r="AX23" s="66">
        <f ca="1">(SUMPRODUCT(OFFSET(AX$6,0,0,1,Input!$B$17),OFFSET(AX$20,0,0,1,Input!$B$17),OFFSET($C$55,MIN(AX$3,15)-1,0,1,Input!$B$17))-AW$43)/SUMPRODUCT(OFFSET(AX$5,0,0,1,Input!$B$17),OFFSET(AX$20,0,0,1,Input!$B$17),OFFSET($C$55,MIN(AX$3,15)-1,0,1,Input!$B$17))</f>
        <v>6.608292061748737E-2</v>
      </c>
      <c r="AY23" s="66">
        <f ca="1">(SUMPRODUCT(OFFSET(AY$6,0,0,1,Input!$B$17),OFFSET(AY$20,0,0,1,Input!$B$17),OFFSET($C$55,MIN(AY$3,15)-1,0,1,Input!$B$17))-AX$43)/SUMPRODUCT(OFFSET(AY$5,0,0,1,Input!$B$17),OFFSET(AY$20,0,0,1,Input!$B$17),OFFSET($C$55,MIN(AY$3,15)-1,0,1,Input!$B$17))</f>
        <v>6.6405550385952999E-2</v>
      </c>
      <c r="AZ23" s="66">
        <f ca="1">(SUMPRODUCT(OFFSET(AZ$6,0,0,1,Input!$B$17),OFFSET(AZ$20,0,0,1,Input!$B$17),OFFSET($C$55,MIN(AZ$3,15)-1,0,1,Input!$B$17))-AY$43)/SUMPRODUCT(OFFSET(AZ$5,0,0,1,Input!$B$17),OFFSET(AZ$20,0,0,1,Input!$B$17),OFFSET($C$55,MIN(AZ$3,15)-1,0,1,Input!$B$17))</f>
        <v>6.6725492485600002E-2</v>
      </c>
      <c r="BA23" s="66">
        <f ca="1">(SUMPRODUCT(OFFSET(BA$6,0,0,1,Input!$B$17),OFFSET(BA$20,0,0,1,Input!$B$17),OFFSET($C$55,MIN(BA$3,15)-1,0,1,Input!$B$17))-AZ$43)/SUMPRODUCT(OFFSET(BA$5,0,0,1,Input!$B$17),OFFSET(BA$20,0,0,1,Input!$B$17),OFFSET($C$55,MIN(BA$3,15)-1,0,1,Input!$B$17))</f>
        <v>6.7042862927384997E-2</v>
      </c>
      <c r="BB23" s="66">
        <f ca="1">(SUMPRODUCT(OFFSET(BB$6,0,0,1,Input!$B$17),OFFSET(BB$20,0,0,1,Input!$B$17),OFFSET($C$55,MIN(BB$3,15)-1,0,1,Input!$B$17))-BA$43)/SUMPRODUCT(OFFSET(BB$5,0,0,1,Input!$B$17),OFFSET(BB$20,0,0,1,Input!$B$17),OFFSET($C$55,MIN(BB$3,15)-1,0,1,Input!$B$17))</f>
        <v>6.7357727410947976E-2</v>
      </c>
      <c r="BC23" s="66">
        <f ca="1">(SUMPRODUCT(OFFSET(BC$6,0,0,1,Input!$B$17),OFFSET(BC$20,0,0,1,Input!$B$17),OFFSET($C$55,MIN(BC$3,15)-1,0,1,Input!$B$17))-BB$43)/SUMPRODUCT(OFFSET(BC$5,0,0,1,Input!$B$17),OFFSET(BC$20,0,0,1,Input!$B$17),OFFSET($C$55,MIN(BC$3,15)-1,0,1,Input!$B$17))</f>
        <v>6.7670170721866887E-2</v>
      </c>
      <c r="BD23" s="66">
        <f ca="1">(SUMPRODUCT(OFFSET(BD$6,0,0,1,Input!$B$17),OFFSET(BD$20,0,0,1,Input!$B$17),OFFSET($C$55,MIN(BD$3,15)-1,0,1,Input!$B$17))-BC$43)/SUMPRODUCT(OFFSET(BD$5,0,0,1,Input!$B$17),OFFSET(BD$20,0,0,1,Input!$B$17),OFFSET($C$55,MIN(BD$3,15)-1,0,1,Input!$B$17))</f>
        <v>6.7980239001079024E-2</v>
      </c>
      <c r="BE23" s="66">
        <f ca="1">(SUMPRODUCT(OFFSET(BE$6,0,0,1,Input!$B$17),OFFSET(BE$20,0,0,1,Input!$B$17),OFFSET($C$55,MIN(BE$3,15)-1,0,1,Input!$B$17))-BD$43)/SUMPRODUCT(OFFSET(BE$5,0,0,1,Input!$B$17),OFFSET(BE$20,0,0,1,Input!$B$17),OFFSET($C$55,MIN(BE$3,15)-1,0,1,Input!$B$17))</f>
        <v>6.828801726491851E-2</v>
      </c>
      <c r="BF23" s="66">
        <f ca="1">(SUMPRODUCT(OFFSET(BF$6,0,0,1,Input!$B$17),OFFSET(BF$20,0,0,1,Input!$B$17),OFFSET($C$55,MIN(BF$3,15)-1,0,1,Input!$B$17))-BE$43)/SUMPRODUCT(OFFSET(BF$5,0,0,1,Input!$B$17),OFFSET(BF$20,0,0,1,Input!$B$17),OFFSET($C$55,MIN(BF$3,15)-1,0,1,Input!$B$17))</f>
        <v>6.8593496009675015E-2</v>
      </c>
      <c r="BG23" s="66">
        <f ca="1">(SUMPRODUCT(OFFSET(BG$6,0,0,1,Input!$B$17),OFFSET(BG$20,0,0,1,Input!$B$17),OFFSET($C$55,MIN(BG$3,15)-1,0,1,Input!$B$17))-BF$43)/SUMPRODUCT(OFFSET(BG$5,0,0,1,Input!$B$17),OFFSET(BG$20,0,0,1,Input!$B$17),OFFSET($C$55,MIN(BG$3,15)-1,0,1,Input!$B$17))</f>
        <v>6.8896679895448495E-2</v>
      </c>
      <c r="BH23" s="66">
        <f ca="1">(SUMPRODUCT(OFFSET(BH$6,0,0,1,Input!$B$17),OFFSET(BH$20,0,0,1,Input!$B$17),OFFSET($C$55,MIN(BH$3,15)-1,0,1,Input!$B$17))-BG$43)/SUMPRODUCT(OFFSET(BH$5,0,0,1,Input!$B$17),OFFSET(BH$20,0,0,1,Input!$B$17),OFFSET($C$55,MIN(BH$3,15)-1,0,1,Input!$B$17))</f>
        <v>6.9197632259592523E-2</v>
      </c>
      <c r="BI23" s="66">
        <f ca="1">(SUMPRODUCT(OFFSET(BI$6,0,0,1,Input!$B$17),OFFSET(BI$20,0,0,1,Input!$B$17),OFFSET($C$55,MIN(BI$3,15)-1,0,1,Input!$B$17))-BH$43)/SUMPRODUCT(OFFSET(BI$5,0,0,1,Input!$B$17),OFFSET(BI$20,0,0,1,Input!$B$17),OFFSET($C$55,MIN(BI$3,15)-1,0,1,Input!$B$17))</f>
        <v>6.9496278589246618E-2</v>
      </c>
      <c r="BJ23" s="66">
        <f ca="1">(SUMPRODUCT(OFFSET(BJ$6,0,0,1,Input!$B$17),OFFSET(BJ$20,0,0,1,Input!$B$17),OFFSET($C$55,MIN(BJ$3,15)-1,0,1,Input!$B$17))-BI$43)/SUMPRODUCT(OFFSET(BJ$5,0,0,1,Input!$B$17),OFFSET(BJ$20,0,0,1,Input!$B$17),OFFSET($C$55,MIN(BJ$3,15)-1,0,1,Input!$B$17))</f>
        <v>6.979257595756426E-2</v>
      </c>
      <c r="BK23" s="66">
        <f ca="1">(SUMPRODUCT(OFFSET(BK$6,0,0,1,Input!$B$17),OFFSET(BK$20,0,0,1,Input!$B$17),OFFSET($C$55,MIN(BK$3,15)-1,0,1,Input!$B$17))-BJ$43)/SUMPRODUCT(OFFSET(BK$5,0,0,1,Input!$B$17),OFFSET(BK$20,0,0,1,Input!$B$17),OFFSET($C$55,MIN(BK$3,15)-1,0,1,Input!$B$17))</f>
        <v>7.0086742801742832E-2</v>
      </c>
      <c r="BL23" s="66">
        <f ca="1">(SUMPRODUCT(OFFSET(BL$6,0,0,1,Input!$B$17),OFFSET(BL$20,0,0,1,Input!$B$17),OFFSET($C$55,MIN(BL$3,15)-1,0,1,Input!$B$17))-BK$43)/SUMPRODUCT(OFFSET(BL$5,0,0,1,Input!$B$17),OFFSET(BL$20,0,0,1,Input!$B$17),OFFSET($C$55,MIN(BL$3,15)-1,0,1,Input!$B$17))</f>
        <v>7.0378803873671958E-2</v>
      </c>
      <c r="BM23" s="66">
        <f ca="1">(SUMPRODUCT(OFFSET(BM$6,0,0,1,Input!$B$17),OFFSET(BM$20,0,0,1,Input!$B$17),OFFSET($C$55,MIN(BM$3,15)-1,0,1,Input!$B$17))-BL$43)/SUMPRODUCT(OFFSET(BM$5,0,0,1,Input!$B$17),OFFSET(BM$20,0,0,1,Input!$B$17),OFFSET($C$55,MIN(BM$3,15)-1,0,1,Input!$B$17))</f>
        <v>7.0668787677981931E-2</v>
      </c>
      <c r="BN23" s="66">
        <f ca="1">(SUMPRODUCT(OFFSET(BN$6,0,0,1,Input!$B$17),OFFSET(BN$20,0,0,1,Input!$B$17),OFFSET($C$55,MIN(BN$3,15)-1,0,1,Input!$B$17))-BM$43)/SUMPRODUCT(OFFSET(BN$5,0,0,1,Input!$B$17),OFFSET(BN$20,0,0,1,Input!$B$17),OFFSET($C$55,MIN(BN$3,15)-1,0,1,Input!$B$17))</f>
        <v>7.0956726665165018E-2</v>
      </c>
      <c r="BO23" s="66">
        <f ca="1">(SUMPRODUCT(OFFSET(BO$6,0,0,1,Input!$B$17),OFFSET(BO$20,0,0,1,Input!$B$17),OFFSET($C$55,MIN(BO$3,15)-1,0,1,Input!$B$17))-BN$43)/SUMPRODUCT(OFFSET(BO$5,0,0,1,Input!$B$17),OFFSET(BO$20,0,0,1,Input!$B$17),OFFSET($C$55,MIN(BO$3,15)-1,0,1,Input!$B$17))</f>
        <v>7.1242661375500116E-2</v>
      </c>
      <c r="BP23" s="66">
        <f ca="1">(SUMPRODUCT(OFFSET(BP$6,0,0,1,Input!$B$17),OFFSET(BP$20,0,0,1,Input!$B$17),OFFSET($C$55,MIN(BP$3,15)-1,0,1,Input!$B$17))-BO$43)/SUMPRODUCT(OFFSET(BP$5,0,0,1,Input!$B$17),OFFSET(BP$20,0,0,1,Input!$B$17),OFFSET($C$55,MIN(BP$3,15)-1,0,1,Input!$B$17))</f>
        <v>7.1526641313112316E-2</v>
      </c>
      <c r="BQ23" s="66">
        <f ca="1">(SUMPRODUCT(OFFSET(BQ$6,0,0,1,Input!$B$17),OFFSET(BQ$20,0,0,1,Input!$B$17),OFFSET($C$55,MIN(BQ$3,15)-1,0,1,Input!$B$17))-BP$43)/SUMPRODUCT(OFFSET(BQ$5,0,0,1,Input!$B$17),OFFSET(BQ$20,0,0,1,Input!$B$17),OFFSET($C$55,MIN(BQ$3,15)-1,0,1,Input!$B$17))</f>
        <v>7.1808710095673536E-2</v>
      </c>
      <c r="BR23" s="66">
        <f ca="1">(SUMPRODUCT(OFFSET(BR$6,0,0,1,Input!$B$17),OFFSET(BR$20,0,0,1,Input!$B$17),OFFSET($C$55,MIN(BR$3,15)-1,0,1,Input!$B$17))-BQ$43)/SUMPRODUCT(OFFSET(BR$5,0,0,1,Input!$B$17),OFFSET(BR$20,0,0,1,Input!$B$17),OFFSET($C$55,MIN(BR$3,15)-1,0,1,Input!$B$17))</f>
        <v>7.208889619950419E-2</v>
      </c>
      <c r="BS23" s="66">
        <f ca="1">(SUMPRODUCT(OFFSET(BS$6,0,0,1,Input!$B$17),OFFSET(BS$20,0,0,1,Input!$B$17),OFFSET($C$55,MIN(BS$3,15)-1,0,1,Input!$B$17))-BR$43)/SUMPRODUCT(OFFSET(BS$5,0,0,1,Input!$B$17),OFFSET(BS$20,0,0,1,Input!$B$17),OFFSET($C$55,MIN(BS$3,15)-1,0,1,Input!$B$17))</f>
        <v>7.2367227938197415E-2</v>
      </c>
      <c r="BT23" s="66">
        <f ca="1">(SUMPRODUCT(OFFSET(BT$6,0,0,1,Input!$B$17),OFFSET(BT$20,0,0,1,Input!$B$17),OFFSET($C$55,MIN(BT$3,15)-1,0,1,Input!$B$17))-BS$43)/SUMPRODUCT(OFFSET(BT$5,0,0,1,Input!$B$17),OFFSET(BT$20,0,0,1,Input!$B$17),OFFSET($C$55,MIN(BT$3,15)-1,0,1,Input!$B$17))</f>
        <v>7.2643742634318734E-2</v>
      </c>
      <c r="BU23" s="66">
        <f ca="1">(SUMPRODUCT(OFFSET(BU$6,0,0,1,Input!$B$17),OFFSET(BU$20,0,0,1,Input!$B$17),OFFSET($C$55,MIN(BU$3,15)-1,0,1,Input!$B$17))-BT$43)/SUMPRODUCT(OFFSET(BU$5,0,0,1,Input!$B$17),OFFSET(BU$20,0,0,1,Input!$B$17),OFFSET($C$55,MIN(BU$3,15)-1,0,1,Input!$B$17))</f>
        <v>7.2918480146347484E-2</v>
      </c>
      <c r="BV23" s="66">
        <f ca="1">(SUMPRODUCT(OFFSET(BV$6,0,0,1,Input!$B$17),OFFSET(BV$20,0,0,1,Input!$B$17),OFFSET($C$55,MIN(BV$3,15)-1,0,1,Input!$B$17))-BU$43)/SUMPRODUCT(OFFSET(BV$5,0,0,1,Input!$B$17),OFFSET(BV$20,0,0,1,Input!$B$17),OFFSET($C$55,MIN(BV$3,15)-1,0,1,Input!$B$17))</f>
        <v>7.3191462766374255E-2</v>
      </c>
      <c r="BW23" s="66">
        <f ca="1">(SUMPRODUCT(OFFSET(BW$6,0,0,1,Input!$B$17),OFFSET(BW$20,0,0,1,Input!$B$17),OFFSET($C$55,MIN(BW$3,15)-1,0,1,Input!$B$17))-BV$43)/SUMPRODUCT(OFFSET(BW$5,0,0,1,Input!$B$17),OFFSET(BW$20,0,0,1,Input!$B$17),OFFSET($C$55,MIN(BW$3,15)-1,0,1,Input!$B$17))</f>
        <v>7.3462728235041408E-2</v>
      </c>
      <c r="BX23" s="66">
        <f ca="1">(SUMPRODUCT(OFFSET(BX$6,0,0,1,Input!$B$17),OFFSET(BX$20,0,0,1,Input!$B$17),OFFSET($C$55,MIN(BX$3,15)-1,0,1,Input!$B$17))-BW$43)/SUMPRODUCT(OFFSET(BX$5,0,0,1,Input!$B$17),OFFSET(BX$20,0,0,1,Input!$B$17),OFFSET($C$55,MIN(BX$3,15)-1,0,1,Input!$B$17))</f>
        <v>7.3732303064493035E-2</v>
      </c>
      <c r="BY23" s="66">
        <f ca="1">(SUMPRODUCT(OFFSET(BY$6,0,0,1,Input!$B$17),OFFSET(BY$20,0,0,1,Input!$B$17),OFFSET($C$55,MIN(BY$3,15)-1,0,1,Input!$B$17))-BX$43)/SUMPRODUCT(OFFSET(BY$5,0,0,1,Input!$B$17),OFFSET(BY$20,0,0,1,Input!$B$17),OFFSET($C$55,MIN(BY$3,15)-1,0,1,Input!$B$17))</f>
        <v>7.4000212253766545E-2</v>
      </c>
      <c r="BZ23" s="66">
        <f ca="1">(SUMPRODUCT(OFFSET(BZ$6,0,0,1,Input!$B$17),OFFSET(BZ$20,0,0,1,Input!$B$17),OFFSET($C$55,MIN(BZ$3,15)-1,0,1,Input!$B$17))-BY$43)/SUMPRODUCT(OFFSET(BZ$5,0,0,1,Input!$B$17),OFFSET(BZ$20,0,0,1,Input!$B$17),OFFSET($C$55,MIN(BZ$3,15)-1,0,1,Input!$B$17))</f>
        <v>7.4266494612721806E-2</v>
      </c>
      <c r="CA23" s="66">
        <f ca="1">(SUMPRODUCT(OFFSET(CA$6,0,0,1,Input!$B$17),OFFSET(CA$20,0,0,1,Input!$B$17),OFFSET($C$55,MIN(CA$3,15)-1,0,1,Input!$B$17))-BZ$43)/SUMPRODUCT(OFFSET(CA$5,0,0,1,Input!$B$17),OFFSET(CA$20,0,0,1,Input!$B$17),OFFSET($C$55,MIN(CA$3,15)-1,0,1,Input!$B$17))</f>
        <v>7.4531170577689126E-2</v>
      </c>
      <c r="CB23" s="66">
        <f ca="1">(SUMPRODUCT(OFFSET(CB$6,0,0,1,Input!$B$17),OFFSET(CB$20,0,0,1,Input!$B$17),OFFSET($C$55,MIN(CB$3,15)-1,0,1,Input!$B$17))-CA$43)/SUMPRODUCT(OFFSET(CB$5,0,0,1,Input!$B$17),OFFSET(CB$20,0,0,1,Input!$B$17),OFFSET($C$55,MIN(CB$3,15)-1,0,1,Input!$B$17))</f>
        <v>7.4794270691717651E-2</v>
      </c>
      <c r="CC23" s="66">
        <f ca="1">(SUMPRODUCT(OFFSET(CC$6,0,0,1,Input!$B$17),OFFSET(CC$20,0,0,1,Input!$B$17),OFFSET($C$55,MIN(CC$3,15)-1,0,1,Input!$B$17))-CB$43)/SUMPRODUCT(OFFSET(CC$5,0,0,1,Input!$B$17),OFFSET(CC$20,0,0,1,Input!$B$17),OFFSET($C$55,MIN(CC$3,15)-1,0,1,Input!$B$17))</f>
        <v>7.5055825589083136E-2</v>
      </c>
      <c r="CD23" s="66">
        <f ca="1">(SUMPRODUCT(OFFSET(CD$6,0,0,1,Input!$B$17),OFFSET(CD$20,0,0,1,Input!$B$17),OFFSET($C$55,MIN(CD$3,15)-1,0,1,Input!$B$17))-CC$43)/SUMPRODUCT(OFFSET(CD$5,0,0,1,Input!$B$17),OFFSET(CD$20,0,0,1,Input!$B$17),OFFSET($C$55,MIN(CD$3,15)-1,0,1,Input!$B$17))</f>
        <v>7.5315868045733675E-2</v>
      </c>
      <c r="CE23" s="66">
        <f ca="1">(SUMPRODUCT(OFFSET(CE$6,0,0,1,Input!$B$17),OFFSET(CE$20,0,0,1,Input!$B$17),OFFSET($C$55,MIN(CE$3,15)-1,0,1,Input!$B$17))-CD$43)/SUMPRODUCT(OFFSET(CE$5,0,0,1,Input!$B$17),OFFSET(CE$20,0,0,1,Input!$B$17),OFFSET($C$55,MIN(CE$3,15)-1,0,1,Input!$B$17))</f>
        <v>7.5574421404628403E-2</v>
      </c>
      <c r="CF23" s="66">
        <f ca="1">(SUMPRODUCT(OFFSET(CF$6,0,0,1,Input!$B$17),OFFSET(CF$20,0,0,1,Input!$B$17),OFFSET($C$55,MIN(CF$3,15)-1,0,1,Input!$B$17))-CE$43)/SUMPRODUCT(OFFSET(CF$5,0,0,1,Input!$B$17),OFFSET(CF$20,0,0,1,Input!$B$17),OFFSET($C$55,MIN(CF$3,15)-1,0,1,Input!$B$17))</f>
        <v>7.5831518144501744E-2</v>
      </c>
      <c r="CG23" s="66">
        <f ca="1">(SUMPRODUCT(OFFSET(CG$6,0,0,1,Input!$B$17),OFFSET(CG$20,0,0,1,Input!$B$17),OFFSET($C$55,MIN(CG$3,15)-1,0,1,Input!$B$17))-CF$43)/SUMPRODUCT(OFFSET(CG$5,0,0,1,Input!$B$17),OFFSET(CG$20,0,0,1,Input!$B$17),OFFSET($C$55,MIN(CG$3,15)-1,0,1,Input!$B$17))</f>
        <v>7.6087185231317994E-2</v>
      </c>
      <c r="CH23" s="66">
        <f ca="1">(SUMPRODUCT(OFFSET(CH$6,0,0,1,Input!$B$17),OFFSET(CH$20,0,0,1,Input!$B$17),OFFSET($C$55,MIN(CH$3,15)-1,0,1,Input!$B$17))-CG$43)/SUMPRODUCT(OFFSET(CH$5,0,0,1,Input!$B$17),OFFSET(CH$20,0,0,1,Input!$B$17),OFFSET($C$55,MIN(CH$3,15)-1,0,1,Input!$B$17))</f>
        <v>7.6341449270672809E-2</v>
      </c>
      <c r="CI23" s="66">
        <f ca="1">(SUMPRODUCT(OFFSET(CI$6,0,0,1,Input!$B$17),OFFSET(CI$20,0,0,1,Input!$B$17),OFFSET($C$55,MIN(CI$3,15)-1,0,1,Input!$B$17))-CH$43)/SUMPRODUCT(OFFSET(CI$5,0,0,1,Input!$B$17),OFFSET(CI$20,0,0,1,Input!$B$17),OFFSET($C$55,MIN(CI$3,15)-1,0,1,Input!$B$17))</f>
        <v>7.659433505959834E-2</v>
      </c>
      <c r="CJ23" s="66">
        <f ca="1">(SUMPRODUCT(OFFSET(CJ$6,0,0,1,Input!$B$17),OFFSET(CJ$20,0,0,1,Input!$B$17),OFFSET($C$55,MIN(CJ$3,15)-1,0,1,Input!$B$17))-CI$43)/SUMPRODUCT(OFFSET(CJ$5,0,0,1,Input!$B$17),OFFSET(CJ$20,0,0,1,Input!$B$17),OFFSET($C$55,MIN(CJ$3,15)-1,0,1,Input!$B$17))</f>
        <v>7.6845874146652268E-2</v>
      </c>
      <c r="CK23" s="66">
        <f ca="1">(SUMPRODUCT(OFFSET(CK$6,0,0,1,Input!$B$17),OFFSET(CK$20,0,0,1,Input!$B$17),OFFSET($C$55,MIN(CK$3,15)-1,0,1,Input!$B$17))-CJ$43)/SUMPRODUCT(OFFSET(CK$5,0,0,1,Input!$B$17),OFFSET(CK$20,0,0,1,Input!$B$17),OFFSET($C$55,MIN(CK$3,15)-1,0,1,Input!$B$17))</f>
        <v>7.7096092497549604E-2</v>
      </c>
      <c r="CL23" s="66">
        <f ca="1">(SUMPRODUCT(OFFSET(CL$6,0,0,1,Input!$B$17),OFFSET(CL$20,0,0,1,Input!$B$17),OFFSET($C$55,MIN(CL$3,15)-1,0,1,Input!$B$17))-CK$43)/SUMPRODUCT(OFFSET(CL$5,0,0,1,Input!$B$17),OFFSET(CL$20,0,0,1,Input!$B$17),OFFSET($C$55,MIN(CL$3,15)-1,0,1,Input!$B$17))</f>
        <v>7.7345013213620126E-2</v>
      </c>
      <c r="CM23" s="66">
        <f ca="1">(SUMPRODUCT(OFFSET(CM$6,0,0,1,Input!$B$17),OFFSET(CM$20,0,0,1,Input!$B$17),OFFSET($C$55,MIN(CM$3,15)-1,0,1,Input!$B$17))-CL$43)/SUMPRODUCT(OFFSET(CM$5,0,0,1,Input!$B$17),OFFSET(CM$20,0,0,1,Input!$B$17),OFFSET($C$55,MIN(CM$3,15)-1,0,1,Input!$B$17))</f>
        <v>7.7592662226936115E-2</v>
      </c>
      <c r="CN23" s="66">
        <f ca="1">(SUMPRODUCT(OFFSET(CN$6,0,0,1,Input!$B$17),OFFSET(CN$20,0,0,1,Input!$B$17),OFFSET($C$55,MIN(CN$3,15)-1,0,1,Input!$B$17))-CM$43)/SUMPRODUCT(OFFSET(CN$5,0,0,1,Input!$B$17),OFFSET(CN$20,0,0,1,Input!$B$17),OFFSET($C$55,MIN(CN$3,15)-1,0,1,Input!$B$17))</f>
        <v>7.783906952724623E-2</v>
      </c>
      <c r="CO23" s="66">
        <f ca="1">(SUMPRODUCT(OFFSET(CO$6,0,0,1,Input!$B$17),OFFSET(CO$20,0,0,1,Input!$B$17),OFFSET($C$55,MIN(CO$3,15)-1,0,1,Input!$B$17))-CN$43)/SUMPRODUCT(OFFSET(CO$5,0,0,1,Input!$B$17),OFFSET(CO$20,0,0,1,Input!$B$17),OFFSET($C$55,MIN(CO$3,15)-1,0,1,Input!$B$17))</f>
        <v>7.8084254178619278E-2</v>
      </c>
      <c r="CP23" s="66">
        <f ca="1">(SUMPRODUCT(OFFSET(CP$6,0,0,1,Input!$B$17),OFFSET(CP$20,0,0,1,Input!$B$17),OFFSET($C$55,MIN(CP$3,15)-1,0,1,Input!$B$17))-CO$43)/SUMPRODUCT(OFFSET(CP$5,0,0,1,Input!$B$17),OFFSET(CP$20,0,0,1,Input!$B$17),OFFSET($C$55,MIN(CP$3,15)-1,0,1,Input!$B$17))</f>
        <v>7.8328246345278713E-2</v>
      </c>
      <c r="CQ23" s="66">
        <f ca="1">(SUMPRODUCT(OFFSET(CQ$6,0,0,1,Input!$B$17),OFFSET(CQ$20,0,0,1,Input!$B$17),OFFSET($C$55,MIN(CQ$3,15)-1,0,1,Input!$B$17))-CP$43)/SUMPRODUCT(OFFSET(CQ$5,0,0,1,Input!$B$17),OFFSET(CQ$20,0,0,1,Input!$B$17),OFFSET($C$55,MIN(CQ$3,15)-1,0,1,Input!$B$17))</f>
        <v>7.857106751151105E-2</v>
      </c>
      <c r="CR23" s="66">
        <f ca="1">(SUMPRODUCT(OFFSET(CR$6,0,0,1,Input!$B$17),OFFSET(CR$20,0,0,1,Input!$B$17),OFFSET($C$55,MIN(CR$3,15)-1,0,1,Input!$B$17))-CQ$43)/SUMPRODUCT(OFFSET(CR$5,0,0,1,Input!$B$17),OFFSET(CR$20,0,0,1,Input!$B$17),OFFSET($C$55,MIN(CR$3,15)-1,0,1,Input!$B$17))</f>
        <v>7.8812740469699799E-2</v>
      </c>
      <c r="CS23" s="66">
        <f ca="1">(SUMPRODUCT(OFFSET(CS$6,0,0,1,Input!$B$17),OFFSET(CS$20,0,0,1,Input!$B$17),OFFSET($C$55,MIN(CS$3,15)-1,0,1,Input!$B$17))-CR$43)/SUMPRODUCT(OFFSET(CS$5,0,0,1,Input!$B$17),OFFSET(CS$20,0,0,1,Input!$B$17),OFFSET($C$55,MIN(CS$3,15)-1,0,1,Input!$B$17))</f>
        <v>7.9053289605175672E-2</v>
      </c>
      <c r="CT23" s="66">
        <f ca="1">(SUMPRODUCT(OFFSET(CT$6,0,0,1,Input!$B$17),OFFSET(CT$20,0,0,1,Input!$B$17),OFFSET($C$55,MIN(CT$3,15)-1,0,1,Input!$B$17))-CS$43)/SUMPRODUCT(OFFSET(CT$5,0,0,1,Input!$B$17),OFFSET(CT$20,0,0,1,Input!$B$17),OFFSET($C$55,MIN(CT$3,15)-1,0,1,Input!$B$17))</f>
        <v>7.9292738006980154E-2</v>
      </c>
      <c r="CU23" s="66">
        <f ca="1">(SUMPRODUCT(OFFSET(CU$6,0,0,1,Input!$B$17),OFFSET(CU$20,0,0,1,Input!$B$17),OFFSET($C$55,MIN(CU$3,15)-1,0,1,Input!$B$17))-CT$43)/SUMPRODUCT(OFFSET(CU$5,0,0,1,Input!$B$17),OFFSET(CU$20,0,0,1,Input!$B$17),OFFSET($C$55,MIN(CU$3,15)-1,0,1,Input!$B$17))</f>
        <v>7.9531109334515293E-2</v>
      </c>
      <c r="CV23" s="66">
        <f ca="1">(SUMPRODUCT(OFFSET(CV$6,0,0,1,Input!$B$17),OFFSET(CV$20,0,0,1,Input!$B$17),OFFSET($C$55,MIN(CV$3,15)-1,0,1,Input!$B$17))-CU$43)/SUMPRODUCT(OFFSET(CV$5,0,0,1,Input!$B$17),OFFSET(CV$20,0,0,1,Input!$B$17),OFFSET($C$55,MIN(CV$3,15)-1,0,1,Input!$B$17))</f>
        <v>7.9768421303529582E-2</v>
      </c>
      <c r="CW23" s="66">
        <f ca="1">(SUMPRODUCT(OFFSET(CW$6,0,0,1,Input!$B$17),OFFSET(CW$20,0,0,1,Input!$B$17),OFFSET($C$55,MIN(CW$3,15)-1,0,1,Input!$B$17))-CV$43)/SUMPRODUCT(OFFSET(CW$5,0,0,1,Input!$B$17),OFFSET(CW$20,0,0,1,Input!$B$17),OFFSET($C$55,MIN(CW$3,15)-1,0,1,Input!$B$17))</f>
        <v>8.000469519672089E-2</v>
      </c>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9"/>
      <c r="EK23" s="69"/>
      <c r="EL23" s="69"/>
      <c r="EM23" s="69"/>
    </row>
    <row r="24" spans="1:196" x14ac:dyDescent="0.2">
      <c r="A24" s="57" t="s">
        <v>212</v>
      </c>
      <c r="B24" s="69"/>
      <c r="C24" s="62">
        <f t="shared" ref="C24:BN24" ca="1" si="18">C$5*C$23</f>
        <v>13.93133921322452</v>
      </c>
      <c r="D24" s="62">
        <f t="shared" ca="1" si="18"/>
        <v>14.758841736208245</v>
      </c>
      <c r="E24" s="62">
        <f t="shared" ca="1" si="18"/>
        <v>15.615605538336064</v>
      </c>
      <c r="F24" s="62">
        <f t="shared" ca="1" si="18"/>
        <v>16.478834395007926</v>
      </c>
      <c r="G24" s="62">
        <f t="shared" ca="1" si="18"/>
        <v>17.283806215203789</v>
      </c>
      <c r="H24" s="62">
        <f t="shared" ca="1" si="18"/>
        <v>18.125258914988258</v>
      </c>
      <c r="I24" s="62">
        <f t="shared" ca="1" si="18"/>
        <v>19.027885800124096</v>
      </c>
      <c r="J24" s="62">
        <f t="shared" ca="1" si="18"/>
        <v>19.99386364915512</v>
      </c>
      <c r="K24" s="62">
        <f t="shared" ca="1" si="18"/>
        <v>21.000923005353059</v>
      </c>
      <c r="L24" s="62">
        <f t="shared" ca="1" si="18"/>
        <v>22.052613347398346</v>
      </c>
      <c r="M24" s="62">
        <f t="shared" ca="1" si="18"/>
        <v>23.147406776798793</v>
      </c>
      <c r="N24" s="62">
        <f t="shared" ca="1" si="18"/>
        <v>24.284797002748086</v>
      </c>
      <c r="O24" s="62">
        <f t="shared" ca="1" si="18"/>
        <v>25.470118623797308</v>
      </c>
      <c r="P24" s="62">
        <f t="shared" ca="1" si="18"/>
        <v>26.702347475250221</v>
      </c>
      <c r="Q24" s="62">
        <f t="shared" ca="1" si="18"/>
        <v>27.986223863285154</v>
      </c>
      <c r="R24" s="62">
        <f t="shared" ca="1" si="18"/>
        <v>29.32732346902046</v>
      </c>
      <c r="S24" s="62">
        <f t="shared" ca="1" si="18"/>
        <v>30.730326693051282</v>
      </c>
      <c r="T24" s="62">
        <f t="shared" ca="1" si="18"/>
        <v>32.200965849064552</v>
      </c>
      <c r="U24" s="62">
        <f t="shared" ca="1" si="18"/>
        <v>33.74090624443793</v>
      </c>
      <c r="V24" s="62">
        <f t="shared" ca="1" si="18"/>
        <v>35.356517680403549</v>
      </c>
      <c r="W24" s="62">
        <f t="shared" ca="1" si="18"/>
        <v>37.048830434386637</v>
      </c>
      <c r="X24" s="62">
        <f t="shared" ca="1" si="18"/>
        <v>38.822906098330421</v>
      </c>
      <c r="Y24" s="62">
        <f t="shared" ca="1" si="18"/>
        <v>40.683767221027466</v>
      </c>
      <c r="Z24" s="62">
        <f t="shared" ca="1" si="18"/>
        <v>42.631059186337872</v>
      </c>
      <c r="AA24" s="62">
        <f t="shared" ca="1" si="18"/>
        <v>44.66485726379436</v>
      </c>
      <c r="AB24" s="62">
        <f t="shared" ca="1" si="18"/>
        <v>46.787961291619752</v>
      </c>
      <c r="AC24" s="62">
        <f t="shared" ca="1" si="18"/>
        <v>49.003150230010156</v>
      </c>
      <c r="AD24" s="62">
        <f t="shared" ca="1" si="18"/>
        <v>51.310962021912282</v>
      </c>
      <c r="AE24" s="62">
        <f t="shared" ca="1" si="18"/>
        <v>53.711705283308902</v>
      </c>
      <c r="AF24" s="62">
        <f t="shared" ca="1" si="18"/>
        <v>56.210809797868968</v>
      </c>
      <c r="AG24" s="62">
        <f t="shared" ca="1" si="18"/>
        <v>58.807148852314427</v>
      </c>
      <c r="AH24" s="62">
        <f t="shared" ca="1" si="18"/>
        <v>61.500093465082976</v>
      </c>
      <c r="AI24" s="62">
        <f t="shared" ca="1" si="18"/>
        <v>64.289531288278496</v>
      </c>
      <c r="AJ24" s="62">
        <f t="shared" ca="1" si="18"/>
        <v>67.183971881287633</v>
      </c>
      <c r="AK24" s="62">
        <f t="shared" ca="1" si="18"/>
        <v>70.173952429548592</v>
      </c>
      <c r="AL24" s="62">
        <f t="shared" ca="1" si="18"/>
        <v>73.267559745283819</v>
      </c>
      <c r="AM24" s="62">
        <f t="shared" ca="1" si="18"/>
        <v>76.462223567406397</v>
      </c>
      <c r="AN24" s="62">
        <f t="shared" ca="1" si="18"/>
        <v>79.760262210058784</v>
      </c>
      <c r="AO24" s="62">
        <f t="shared" ca="1" si="18"/>
        <v>83.171040364540573</v>
      </c>
      <c r="AP24" s="62">
        <f t="shared" ca="1" si="18"/>
        <v>86.697868124777585</v>
      </c>
      <c r="AQ24" s="62">
        <f t="shared" ca="1" si="18"/>
        <v>90.342676938441059</v>
      </c>
      <c r="AR24" s="62">
        <f t="shared" ca="1" si="18"/>
        <v>94.129137233575932</v>
      </c>
      <c r="AS24" s="62">
        <f t="shared" ca="1" si="18"/>
        <v>98.053327290108086</v>
      </c>
      <c r="AT24" s="62">
        <f t="shared" ca="1" si="18"/>
        <v>102.12234631667631</v>
      </c>
      <c r="AU24" s="62">
        <f t="shared" ca="1" si="18"/>
        <v>106.34877418116646</v>
      </c>
      <c r="AV24" s="62">
        <f t="shared" ca="1" si="18"/>
        <v>110.74714505006494</v>
      </c>
      <c r="AW24" s="62">
        <f t="shared" ca="1" si="18"/>
        <v>115.32307861167591</v>
      </c>
      <c r="AX24" s="62">
        <f t="shared" ca="1" si="18"/>
        <v>120.09041100030144</v>
      </c>
      <c r="AY24" s="62">
        <f t="shared" ca="1" si="18"/>
        <v>125.05120667908575</v>
      </c>
      <c r="AZ24" s="62">
        <f t="shared" ca="1" si="18"/>
        <v>130.21999486619251</v>
      </c>
      <c r="BA24" s="62">
        <f t="shared" ca="1" si="18"/>
        <v>135.61586110993801</v>
      </c>
      <c r="BB24" s="62">
        <f t="shared" ca="1" si="18"/>
        <v>141.22362972873964</v>
      </c>
      <c r="BC24" s="62">
        <f t="shared" ca="1" si="18"/>
        <v>147.07188661615069</v>
      </c>
      <c r="BD24" s="62">
        <f t="shared" ca="1" si="18"/>
        <v>153.14799085642505</v>
      </c>
      <c r="BE24" s="62">
        <f t="shared" ca="1" si="18"/>
        <v>159.45672824728715</v>
      </c>
      <c r="BF24" s="62">
        <f t="shared" ca="1" si="18"/>
        <v>166.02513139207815</v>
      </c>
      <c r="BG24" s="62">
        <f t="shared" ca="1" si="18"/>
        <v>172.83924884576049</v>
      </c>
      <c r="BH24" s="62">
        <f t="shared" ca="1" si="18"/>
        <v>179.93301618958716</v>
      </c>
      <c r="BI24" s="62">
        <f t="shared" ca="1" si="18"/>
        <v>187.29730356305112</v>
      </c>
      <c r="BJ24" s="62">
        <f t="shared" ca="1" si="18"/>
        <v>194.95776224714598</v>
      </c>
      <c r="BK24" s="62">
        <f t="shared" ca="1" si="18"/>
        <v>202.91627681160745</v>
      </c>
      <c r="BL24" s="62">
        <f t="shared" ca="1" si="18"/>
        <v>211.18772369642306</v>
      </c>
      <c r="BM24" s="62">
        <f t="shared" ca="1" si="18"/>
        <v>219.79130208988792</v>
      </c>
      <c r="BN24" s="62">
        <f t="shared" ca="1" si="18"/>
        <v>228.70899296403232</v>
      </c>
      <c r="BO24" s="62">
        <f t="shared" ref="BO24:CW24" ca="1" si="19">BO$5*BO$23</f>
        <v>237.96092687152534</v>
      </c>
      <c r="BP24" s="62">
        <f t="shared" ca="1" si="19"/>
        <v>247.55335711493998</v>
      </c>
      <c r="BQ24" s="62">
        <f t="shared" ca="1" si="19"/>
        <v>257.49359595595081</v>
      </c>
      <c r="BR24" s="62">
        <f t="shared" ca="1" si="19"/>
        <v>267.78837296979088</v>
      </c>
      <c r="BS24" s="62">
        <f t="shared" ca="1" si="19"/>
        <v>278.47004638770301</v>
      </c>
      <c r="BT24" s="62">
        <f t="shared" ca="1" si="19"/>
        <v>289.54944084720699</v>
      </c>
      <c r="BU24" s="62">
        <f t="shared" ca="1" si="19"/>
        <v>301.02582386409938</v>
      </c>
      <c r="BV24" s="62">
        <f t="shared" ca="1" si="19"/>
        <v>312.93643405912297</v>
      </c>
      <c r="BW24" s="62">
        <f t="shared" ca="1" si="19"/>
        <v>325.26142507928512</v>
      </c>
      <c r="BX24" s="62">
        <f t="shared" ca="1" si="19"/>
        <v>338.06693047969981</v>
      </c>
      <c r="BY24" s="62">
        <f t="shared" ca="1" si="19"/>
        <v>351.35104122696714</v>
      </c>
      <c r="BZ24" s="62">
        <f t="shared" ca="1" si="19"/>
        <v>365.17401534278576</v>
      </c>
      <c r="CA24" s="62">
        <f t="shared" ca="1" si="19"/>
        <v>379.52541131647524</v>
      </c>
      <c r="CB24" s="62">
        <f t="shared" ca="1" si="19"/>
        <v>394.43063996459244</v>
      </c>
      <c r="CC24" s="62">
        <f t="shared" ca="1" si="19"/>
        <v>409.93338806762836</v>
      </c>
      <c r="CD24" s="62">
        <f t="shared" ca="1" si="19"/>
        <v>426.04667110232214</v>
      </c>
      <c r="CE24" s="62">
        <f t="shared" ca="1" si="19"/>
        <v>442.80452925552618</v>
      </c>
      <c r="CF24" s="62">
        <f t="shared" ca="1" si="19"/>
        <v>460.22612253591029</v>
      </c>
      <c r="CG24" s="62">
        <f t="shared" ca="1" si="19"/>
        <v>478.33413154718977</v>
      </c>
      <c r="CH24" s="62">
        <f t="shared" ca="1" si="19"/>
        <v>497.19415995953329</v>
      </c>
      <c r="CI24" s="62">
        <f t="shared" ca="1" si="19"/>
        <v>516.77227264078158</v>
      </c>
      <c r="CJ24" s="62">
        <f t="shared" ca="1" si="19"/>
        <v>537.13003349248322</v>
      </c>
      <c r="CK24" s="62">
        <f t="shared" ca="1" si="19"/>
        <v>558.31237543791815</v>
      </c>
      <c r="CL24" s="62">
        <f t="shared" ca="1" si="19"/>
        <v>580.26703720056798</v>
      </c>
      <c r="CM24" s="62">
        <f t="shared" ca="1" si="19"/>
        <v>603.12655276097871</v>
      </c>
      <c r="CN24" s="62">
        <f t="shared" ca="1" si="19"/>
        <v>626.86932897746783</v>
      </c>
      <c r="CO24" s="62">
        <f t="shared" ca="1" si="19"/>
        <v>651.51868825854444</v>
      </c>
      <c r="CP24" s="62">
        <f t="shared" ca="1" si="19"/>
        <v>677.13093156994955</v>
      </c>
      <c r="CQ24" s="62">
        <f t="shared" ca="1" si="19"/>
        <v>703.72146914978896</v>
      </c>
      <c r="CR24" s="62">
        <f t="shared" ca="1" si="19"/>
        <v>731.27735889165695</v>
      </c>
      <c r="CS24" s="62">
        <f t="shared" ca="1" si="19"/>
        <v>759.93065396634438</v>
      </c>
      <c r="CT24" s="62">
        <f t="shared" ca="1" si="19"/>
        <v>789.63126342176702</v>
      </c>
      <c r="CU24" s="62">
        <f t="shared" ca="1" si="19"/>
        <v>820.422035257061</v>
      </c>
      <c r="CV24" s="62">
        <f t="shared" ca="1" si="19"/>
        <v>852.42258715484286</v>
      </c>
      <c r="CW24" s="62">
        <f t="shared" ca="1" si="19"/>
        <v>885.62450883575332</v>
      </c>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9"/>
      <c r="EK24" s="69"/>
      <c r="EL24" s="69"/>
      <c r="EM24" s="69"/>
    </row>
    <row r="25" spans="1:196" x14ac:dyDescent="0.2">
      <c r="A25" s="57" t="s">
        <v>211</v>
      </c>
      <c r="B25" s="69"/>
      <c r="C25" s="66">
        <f t="shared" ref="C25:BN25" ca="1" si="20">(C$24-C$6)/C$5</f>
        <v>8.2808513225207051E-3</v>
      </c>
      <c r="D25" s="66">
        <f t="shared" ca="1" si="20"/>
        <v>8.5480036064844809E-3</v>
      </c>
      <c r="E25" s="66">
        <f t="shared" ca="1" si="20"/>
        <v>8.4652962118668997E-3</v>
      </c>
      <c r="F25" s="66">
        <f t="shared" ca="1" si="20"/>
        <v>8.5276155777364304E-3</v>
      </c>
      <c r="G25" s="66">
        <f t="shared" ca="1" si="20"/>
        <v>8.1256089929831916E-3</v>
      </c>
      <c r="H25" s="66">
        <f t="shared" ca="1" si="20"/>
        <v>7.9406165530645275E-3</v>
      </c>
      <c r="I25" s="66">
        <f t="shared" ca="1" si="20"/>
        <v>7.1349301659975103E-3</v>
      </c>
      <c r="J25" s="66">
        <f t="shared" ca="1" si="20"/>
        <v>6.3604840369581974E-3</v>
      </c>
      <c r="K25" s="66">
        <f t="shared" ca="1" si="20"/>
        <v>5.5083602931811646E-3</v>
      </c>
      <c r="L25" s="66">
        <f t="shared" ca="1" si="20"/>
        <v>4.6427375222422773E-3</v>
      </c>
      <c r="M25" s="66">
        <f t="shared" ca="1" si="20"/>
        <v>3.8091524016904315E-3</v>
      </c>
      <c r="N25" s="66">
        <f t="shared" ca="1" si="20"/>
        <v>3.0485493152348671E-3</v>
      </c>
      <c r="O25" s="66">
        <f t="shared" ca="1" si="20"/>
        <v>2.4311039752854999E-3</v>
      </c>
      <c r="P25" s="66">
        <f t="shared" ca="1" si="20"/>
        <v>1.8659457008818438E-3</v>
      </c>
      <c r="Q25" s="66">
        <f t="shared" ca="1" si="20"/>
        <v>1.3254170505028317E-3</v>
      </c>
      <c r="R25" s="66">
        <f t="shared" ca="1" si="20"/>
        <v>7.989316785505427E-4</v>
      </c>
      <c r="S25" s="66">
        <f t="shared" ca="1" si="20"/>
        <v>2.7235804740957756E-4</v>
      </c>
      <c r="T25" s="66">
        <f t="shared" ca="1" si="20"/>
        <v>-1.792850992844697E-4</v>
      </c>
      <c r="U25" s="66">
        <f t="shared" ca="1" si="20"/>
        <v>-6.6937164683919038E-4</v>
      </c>
      <c r="V25" s="66">
        <f t="shared" ca="1" si="20"/>
        <v>-1.0620841562451811E-3</v>
      </c>
      <c r="W25" s="66">
        <f t="shared" ca="1" si="20"/>
        <v>-1.3091759861415166E-3</v>
      </c>
      <c r="X25" s="66">
        <f t="shared" ca="1" si="20"/>
        <v>-1.4230316272703207E-3</v>
      </c>
      <c r="Y25" s="66">
        <f t="shared" ca="1" si="20"/>
        <v>-1.3878070159456723E-3</v>
      </c>
      <c r="Z25" s="66">
        <f t="shared" ca="1" si="20"/>
        <v>-1.2187950758145826E-3</v>
      </c>
      <c r="AA25" s="66">
        <f t="shared" ca="1" si="20"/>
        <v>-1.0246207033507554E-3</v>
      </c>
      <c r="AB25" s="66">
        <f t="shared" ca="1" si="20"/>
        <v>-7.6007380539971383E-4</v>
      </c>
      <c r="AC25" s="66">
        <f t="shared" ca="1" si="20"/>
        <v>-5.3713178037115793E-4</v>
      </c>
      <c r="AD25" s="66">
        <f t="shared" ca="1" si="20"/>
        <v>-3.1477620649741743E-4</v>
      </c>
      <c r="AE25" s="66">
        <f t="shared" ca="1" si="20"/>
        <v>-1.2339062654256449E-4</v>
      </c>
      <c r="AF25" s="66">
        <f t="shared" ca="1" si="20"/>
        <v>4.741440637174164E-5</v>
      </c>
      <c r="AG25" s="66">
        <f t="shared" ca="1" si="20"/>
        <v>1.5637183410282664E-4</v>
      </c>
      <c r="AH25" s="66">
        <f t="shared" ca="1" si="20"/>
        <v>2.2488556337618403E-4</v>
      </c>
      <c r="AI25" s="66">
        <f t="shared" ca="1" si="20"/>
        <v>2.372003532594368E-4</v>
      </c>
      <c r="AJ25" s="66">
        <f t="shared" ca="1" si="20"/>
        <v>1.9632104422784711E-4</v>
      </c>
      <c r="AK25" s="66">
        <f t="shared" ca="1" si="20"/>
        <v>4.2055674796658827E-5</v>
      </c>
      <c r="AL25" s="66">
        <f t="shared" ca="1" si="20"/>
        <v>-2.5320116810629152E-4</v>
      </c>
      <c r="AM25" s="66">
        <f t="shared" ca="1" si="20"/>
        <v>-6.72675066945688E-4</v>
      </c>
      <c r="AN25" s="66">
        <f t="shared" ca="1" si="20"/>
        <v>-1.2695100164165126E-3</v>
      </c>
      <c r="AO25" s="66">
        <f t="shared" ca="1" si="20"/>
        <v>-2.0117857132061277E-3</v>
      </c>
      <c r="AP25" s="66">
        <f t="shared" ca="1" si="20"/>
        <v>-2.7432944651699064E-3</v>
      </c>
      <c r="AQ25" s="66">
        <f t="shared" ca="1" si="20"/>
        <v>-3.4901785592500213E-3</v>
      </c>
      <c r="AR25" s="66">
        <f t="shared" ca="1" si="20"/>
        <v>-4.1690577173024296E-3</v>
      </c>
      <c r="AS25" s="66">
        <f t="shared" ca="1" si="20"/>
        <v>-4.8363028102719509E-3</v>
      </c>
      <c r="AT25" s="66">
        <f t="shared" ca="1" si="20"/>
        <v>-5.467025607744651E-3</v>
      </c>
      <c r="AU25" s="66">
        <f t="shared" ca="1" si="20"/>
        <v>-6.0121041573814229E-3</v>
      </c>
      <c r="AV25" s="66">
        <f t="shared" ca="1" si="20"/>
        <v>-6.4636414607977801E-3</v>
      </c>
      <c r="AW25" s="66">
        <f t="shared" ca="1" si="20"/>
        <v>-6.8095187149933697E-3</v>
      </c>
      <c r="AX25" s="66">
        <f t="shared" ca="1" si="20"/>
        <v>-7.1891281672980282E-3</v>
      </c>
      <c r="AY25" s="66">
        <f t="shared" ca="1" si="20"/>
        <v>-7.4785616593753493E-3</v>
      </c>
      <c r="AZ25" s="66">
        <f t="shared" ca="1" si="20"/>
        <v>-7.6411353155550199E-3</v>
      </c>
      <c r="BA25" s="66">
        <f t="shared" ca="1" si="20"/>
        <v>-7.7789846713465791E-3</v>
      </c>
      <c r="BB25" s="66">
        <f t="shared" ca="1" si="20"/>
        <v>-7.9504135581407419E-3</v>
      </c>
      <c r="BC25" s="66">
        <f t="shared" ca="1" si="20"/>
        <v>-8.0967931915522772E-3</v>
      </c>
      <c r="BD25" s="66">
        <f t="shared" ca="1" si="20"/>
        <v>-8.2860585757720574E-3</v>
      </c>
      <c r="BE25" s="66">
        <f t="shared" ca="1" si="20"/>
        <v>-8.5802189779520185E-3</v>
      </c>
      <c r="BF25" s="66">
        <f t="shared" ca="1" si="20"/>
        <v>-8.9479890518046699E-3</v>
      </c>
      <c r="BG25" s="66">
        <f t="shared" ca="1" si="20"/>
        <v>-9.2979378091126337E-3</v>
      </c>
      <c r="BH25" s="66">
        <f t="shared" ca="1" si="20"/>
        <v>-9.6505515152232445E-3</v>
      </c>
      <c r="BI25" s="66">
        <f t="shared" ca="1" si="20"/>
        <v>-9.9277960279473033E-3</v>
      </c>
      <c r="BJ25" s="66">
        <f t="shared" ca="1" si="20"/>
        <v>-1.0121415497084103E-2</v>
      </c>
      <c r="BK25" s="66">
        <f t="shared" ca="1" si="20"/>
        <v>-1.024487269878121E-2</v>
      </c>
      <c r="BL25" s="66">
        <f t="shared" ca="1" si="20"/>
        <v>-1.0255999826387821E-2</v>
      </c>
      <c r="BM25" s="66">
        <f t="shared" ca="1" si="20"/>
        <v>-1.0209113071583169E-2</v>
      </c>
      <c r="BN25" s="66">
        <f t="shared" ca="1" si="20"/>
        <v>-1.0118683828214434E-2</v>
      </c>
      <c r="BO25" s="66">
        <f t="shared" ref="BO25:CW25" ca="1" si="21">(BO$24-BO$6)/BO$5</f>
        <v>-1.0021546252567114E-2</v>
      </c>
      <c r="BP25" s="66">
        <f t="shared" ca="1" si="21"/>
        <v>-9.9347094910110616E-3</v>
      </c>
      <c r="BQ25" s="66">
        <f t="shared" ca="1" si="21"/>
        <v>-9.8654566279034999E-3</v>
      </c>
      <c r="BR25" s="66">
        <f t="shared" ca="1" si="21"/>
        <v>-9.8091615042760136E-3</v>
      </c>
      <c r="BS25" s="66">
        <f t="shared" ca="1" si="21"/>
        <v>-9.7627464976979637E-3</v>
      </c>
      <c r="BT25" s="66">
        <f t="shared" ca="1" si="21"/>
        <v>-9.7290345085006245E-3</v>
      </c>
      <c r="BU25" s="66">
        <f t="shared" ca="1" si="21"/>
        <v>-9.7092392895329494E-3</v>
      </c>
      <c r="BV25" s="66">
        <f t="shared" ca="1" si="21"/>
        <v>-9.6996674412032913E-3</v>
      </c>
      <c r="BW25" s="66">
        <f t="shared" ca="1" si="21"/>
        <v>-9.7154113596096079E-3</v>
      </c>
      <c r="BX25" s="66">
        <f t="shared" ca="1" si="21"/>
        <v>-9.7364470559441734E-3</v>
      </c>
      <c r="BY25" s="66">
        <f t="shared" ca="1" si="21"/>
        <v>-9.7716459032298301E-3</v>
      </c>
      <c r="BZ25" s="66">
        <f t="shared" ca="1" si="21"/>
        <v>-9.8094758889431741E-3</v>
      </c>
      <c r="CA25" s="66">
        <f t="shared" ca="1" si="21"/>
        <v>-9.8520303095800763E-3</v>
      </c>
      <c r="CB25" s="66">
        <f t="shared" ca="1" si="21"/>
        <v>-9.8953027887374433E-3</v>
      </c>
      <c r="CC25" s="66">
        <f t="shared" ca="1" si="21"/>
        <v>-9.9274377066054364E-3</v>
      </c>
      <c r="CD25" s="66">
        <f t="shared" ca="1" si="21"/>
        <v>-9.9507006480940366E-3</v>
      </c>
      <c r="CE25" s="66">
        <f t="shared" ca="1" si="21"/>
        <v>-9.9568107317658059E-3</v>
      </c>
      <c r="CF25" s="66">
        <f t="shared" ca="1" si="21"/>
        <v>-9.9462904165751684E-3</v>
      </c>
      <c r="CG25" s="66">
        <f t="shared" ca="1" si="21"/>
        <v>-9.9182495062527104E-3</v>
      </c>
      <c r="CH25" s="66">
        <f t="shared" ca="1" si="21"/>
        <v>-9.8680246969177921E-3</v>
      </c>
      <c r="CI25" s="66">
        <f t="shared" ca="1" si="21"/>
        <v>-9.8067430863757674E-3</v>
      </c>
      <c r="CJ25" s="66">
        <f t="shared" ca="1" si="21"/>
        <v>-9.7335450776901335E-3</v>
      </c>
      <c r="CK25" s="66">
        <f t="shared" ca="1" si="21"/>
        <v>-9.6483271893760547E-3</v>
      </c>
      <c r="CL25" s="66">
        <f t="shared" ca="1" si="21"/>
        <v>-9.5688067515015754E-3</v>
      </c>
      <c r="CM25" s="66">
        <f t="shared" ca="1" si="21"/>
        <v>-9.478807494036904E-3</v>
      </c>
      <c r="CN25" s="66">
        <f t="shared" ca="1" si="21"/>
        <v>-9.3934496785943299E-3</v>
      </c>
      <c r="CO25" s="66">
        <f t="shared" ca="1" si="21"/>
        <v>-9.3097561027427177E-3</v>
      </c>
      <c r="CP25" s="66">
        <f t="shared" ca="1" si="21"/>
        <v>-9.2307332078926229E-3</v>
      </c>
      <c r="CQ25" s="66">
        <f t="shared" ca="1" si="21"/>
        <v>-9.1528039758609677E-3</v>
      </c>
      <c r="CR25" s="66">
        <f t="shared" ca="1" si="21"/>
        <v>-9.079540783224288E-3</v>
      </c>
      <c r="CS25" s="66">
        <f t="shared" ca="1" si="21"/>
        <v>-9.0033299492143261E-3</v>
      </c>
      <c r="CT25" s="66">
        <f t="shared" ca="1" si="21"/>
        <v>-8.9260583413946874E-3</v>
      </c>
      <c r="CU25" s="66">
        <f t="shared" ca="1" si="21"/>
        <v>-8.852871673226256E-3</v>
      </c>
      <c r="CV25" s="66">
        <f t="shared" ca="1" si="21"/>
        <v>-8.7713168395025451E-3</v>
      </c>
      <c r="CW25" s="66">
        <f t="shared" ca="1" si="21"/>
        <v>-8.6858651861440612E-3</v>
      </c>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9"/>
      <c r="EK25" s="69"/>
      <c r="EL25" s="69"/>
      <c r="EM25" s="69"/>
    </row>
    <row r="26" spans="1:196" x14ac:dyDescent="0.2">
      <c r="A26" s="57" t="s">
        <v>213</v>
      </c>
      <c r="B26" s="69"/>
      <c r="C26" s="62">
        <f t="shared" ref="C26:BN26" ca="1" si="22">C$24-C$6</f>
        <v>2.3303392132245193</v>
      </c>
      <c r="D26" s="62">
        <f t="shared" ca="1" si="22"/>
        <v>2.5318417362082446</v>
      </c>
      <c r="E26" s="62">
        <f t="shared" ca="1" si="22"/>
        <v>2.6326055383360636</v>
      </c>
      <c r="F26" s="62">
        <f t="shared" ca="1" si="22"/>
        <v>2.7788343950079266</v>
      </c>
      <c r="G26" s="62">
        <f ca="1">G$24-G$6</f>
        <v>2.7598062152037901</v>
      </c>
      <c r="H26" s="62">
        <f t="shared" ca="1" si="22"/>
        <v>2.812180032419592</v>
      </c>
      <c r="I26" s="62">
        <f t="shared" ca="1" si="22"/>
        <v>2.6347911668706949</v>
      </c>
      <c r="J26" s="62">
        <f t="shared" ca="1" si="22"/>
        <v>2.4513344272367554</v>
      </c>
      <c r="K26" s="62">
        <f t="shared" ca="1" si="22"/>
        <v>2.2146730700428243</v>
      </c>
      <c r="L26" s="62">
        <f t="shared" ca="1" si="22"/>
        <v>1.946767558270345</v>
      </c>
      <c r="M26" s="62">
        <f t="shared" ca="1" si="22"/>
        <v>1.6651619192542455</v>
      </c>
      <c r="N26" s="62">
        <f t="shared" ca="1" si="22"/>
        <v>1.3887236936372851</v>
      </c>
      <c r="O26" s="62">
        <f t="shared" ca="1" si="22"/>
        <v>1.1537118043063188</v>
      </c>
      <c r="P26" s="62">
        <f t="shared" ca="1" si="22"/>
        <v>0.92214868899362656</v>
      </c>
      <c r="Q26" s="62">
        <f t="shared" ca="1" si="22"/>
        <v>0.68194298947587484</v>
      </c>
      <c r="R26" s="62">
        <f t="shared" ca="1" si="22"/>
        <v>0.42788587593795668</v>
      </c>
      <c r="S26" s="62">
        <f t="shared" ca="1" si="22"/>
        <v>0.15182202000409362</v>
      </c>
      <c r="T26" s="62">
        <f t="shared" ca="1" si="22"/>
        <v>-0.10401892251118028</v>
      </c>
      <c r="U26" s="62">
        <f t="shared" ca="1" si="22"/>
        <v>-0.40419024101655765</v>
      </c>
      <c r="V26" s="62">
        <f t="shared" ca="1" si="22"/>
        <v>-0.66750418906827491</v>
      </c>
      <c r="W26" s="62">
        <f t="shared" ca="1" si="22"/>
        <v>-0.85639403721781093</v>
      </c>
      <c r="X26" s="62">
        <f t="shared" ca="1" si="22"/>
        <v>-0.9689477100226398</v>
      </c>
      <c r="Y26" s="62">
        <f t="shared" ca="1" si="22"/>
        <v>-0.9837361434839309</v>
      </c>
      <c r="Z26" s="62">
        <f t="shared" ca="1" si="22"/>
        <v>-0.89940653579367336</v>
      </c>
      <c r="AA26" s="62">
        <f t="shared" ca="1" si="22"/>
        <v>-0.78712572724401753</v>
      </c>
      <c r="AB26" s="62">
        <f t="shared" ca="1" si="22"/>
        <v>-0.60780605557975775</v>
      </c>
      <c r="AC26" s="62">
        <f t="shared" ca="1" si="22"/>
        <v>-0.44707677921507383</v>
      </c>
      <c r="AD26" s="62">
        <f t="shared" ca="1" si="22"/>
        <v>-0.27266579981810679</v>
      </c>
      <c r="AE26" s="62">
        <f t="shared" ca="1" si="22"/>
        <v>-0.11121100749017643</v>
      </c>
      <c r="AF26" s="62">
        <f t="shared" ca="1" si="22"/>
        <v>4.4456966597238079E-2</v>
      </c>
      <c r="AG26" s="62">
        <f t="shared" ca="1" si="22"/>
        <v>0.15249080234555379</v>
      </c>
      <c r="AH26" s="62">
        <f t="shared" ca="1" si="22"/>
        <v>0.22801740932865044</v>
      </c>
      <c r="AI26" s="62">
        <f t="shared" ca="1" si="22"/>
        <v>0.24997150064162099</v>
      </c>
      <c r="AJ26" s="62">
        <f t="shared" ca="1" si="22"/>
        <v>0.21497944507976285</v>
      </c>
      <c r="AK26" s="62">
        <f t="shared" ca="1" si="22"/>
        <v>4.7831990349834541E-2</v>
      </c>
      <c r="AL26" s="62">
        <f t="shared" ca="1" si="22"/>
        <v>-0.29899977707479763</v>
      </c>
      <c r="AM26" s="62">
        <f t="shared" ca="1" si="22"/>
        <v>-0.82440803691184783</v>
      </c>
      <c r="AN26" s="62">
        <f t="shared" ca="1" si="22"/>
        <v>-1.6140961912191045</v>
      </c>
      <c r="AO26" s="62">
        <f t="shared" ca="1" si="22"/>
        <v>-2.6527534658632561</v>
      </c>
      <c r="AP26" s="62">
        <f t="shared" ca="1" si="22"/>
        <v>-3.7504250921619899</v>
      </c>
      <c r="AQ26" s="62">
        <f t="shared" ca="1" si="22"/>
        <v>-4.9455869379740278</v>
      </c>
      <c r="AR26" s="62">
        <f t="shared" ca="1" si="22"/>
        <v>-6.1226417122627197</v>
      </c>
      <c r="AS26" s="62">
        <f t="shared" ca="1" si="22"/>
        <v>-7.3599654003798776</v>
      </c>
      <c r="AT26" s="62">
        <f t="shared" ca="1" si="22"/>
        <v>-8.6202488172866651</v>
      </c>
      <c r="AU26" s="62">
        <f t="shared" ca="1" si="22"/>
        <v>-9.8215794229111424</v>
      </c>
      <c r="AV26" s="62">
        <f t="shared" ca="1" si="22"/>
        <v>-10.940410353195688</v>
      </c>
      <c r="AW26" s="62">
        <f t="shared" ca="1" si="22"/>
        <v>-11.942240082420454</v>
      </c>
      <c r="AX26" s="62">
        <f t="shared" ca="1" si="22"/>
        <v>-13.064576266869764</v>
      </c>
      <c r="AY26" s="62">
        <f t="shared" ca="1" si="22"/>
        <v>-14.083207718231037</v>
      </c>
      <c r="AZ26" s="62">
        <f t="shared" ca="1" si="22"/>
        <v>-14.912270625476367</v>
      </c>
      <c r="BA26" s="62">
        <f t="shared" ca="1" si="22"/>
        <v>-15.735510965698296</v>
      </c>
      <c r="BB26" s="62">
        <f t="shared" ca="1" si="22"/>
        <v>-16.669004488158066</v>
      </c>
      <c r="BC26" s="62">
        <f t="shared" ca="1" si="22"/>
        <v>-17.597275690596121</v>
      </c>
      <c r="BD26" s="62">
        <f t="shared" ca="1" si="22"/>
        <v>-18.667089754980111</v>
      </c>
      <c r="BE26" s="62">
        <f t="shared" ca="1" si="22"/>
        <v>-20.03534002988809</v>
      </c>
      <c r="BF26" s="62">
        <f t="shared" ca="1" si="22"/>
        <v>-21.65789971998521</v>
      </c>
      <c r="BG26" s="62">
        <f t="shared" ca="1" si="22"/>
        <v>-23.3254866443541</v>
      </c>
      <c r="BH26" s="62">
        <f t="shared" ca="1" si="22"/>
        <v>-25.09410777977007</v>
      </c>
      <c r="BI26" s="62">
        <f t="shared" ca="1" si="22"/>
        <v>-26.756100673370696</v>
      </c>
      <c r="BJ26" s="62">
        <f t="shared" ca="1" si="22"/>
        <v>-28.273043214293864</v>
      </c>
      <c r="BK26" s="62">
        <f t="shared" ca="1" si="22"/>
        <v>-29.661121937512462</v>
      </c>
      <c r="BL26" s="62">
        <f t="shared" ca="1" si="22"/>
        <v>-30.775476966808924</v>
      </c>
      <c r="BM26" s="62">
        <f t="shared" ca="1" si="22"/>
        <v>-31.75198455944755</v>
      </c>
      <c r="BN26" s="62">
        <f t="shared" ca="1" si="22"/>
        <v>-32.614723046525427</v>
      </c>
      <c r="BO26" s="62">
        <f t="shared" ref="BO26:CW26" ca="1" si="23">BO$24-BO$6</f>
        <v>-33.473432756497601</v>
      </c>
      <c r="BP26" s="62">
        <f t="shared" ca="1" si="23"/>
        <v>-34.383981147603407</v>
      </c>
      <c r="BQ26" s="62">
        <f t="shared" ca="1" si="23"/>
        <v>-35.375818608659188</v>
      </c>
      <c r="BR26" s="62">
        <f t="shared" ca="1" si="23"/>
        <v>-36.438058257383148</v>
      </c>
      <c r="BS26" s="62">
        <f t="shared" ca="1" si="23"/>
        <v>-37.567177126185982</v>
      </c>
      <c r="BT26" s="62">
        <f t="shared" ca="1" si="23"/>
        <v>-38.778790846449283</v>
      </c>
      <c r="BU26" s="62">
        <f t="shared" ca="1" si="23"/>
        <v>-40.082181504049629</v>
      </c>
      <c r="BV26" s="62">
        <f t="shared" ca="1" si="23"/>
        <v>-41.471767688239936</v>
      </c>
      <c r="BW26" s="62">
        <f t="shared" ca="1" si="23"/>
        <v>-43.015670939250072</v>
      </c>
      <c r="BX26" s="62">
        <f t="shared" ca="1" si="23"/>
        <v>-44.642180335829835</v>
      </c>
      <c r="BY26" s="62">
        <f t="shared" ca="1" si="23"/>
        <v>-46.395515067273038</v>
      </c>
      <c r="BZ26" s="62">
        <f t="shared" ca="1" si="23"/>
        <v>-48.233940721903934</v>
      </c>
      <c r="CA26" s="62">
        <f t="shared" ca="1" si="23"/>
        <v>-50.16821588288667</v>
      </c>
      <c r="CB26" s="62">
        <f t="shared" ca="1" si="23"/>
        <v>-52.183283231576809</v>
      </c>
      <c r="CC26" s="62">
        <f t="shared" ca="1" si="23"/>
        <v>-54.22081686476065</v>
      </c>
      <c r="CD26" s="62">
        <f t="shared" ca="1" si="23"/>
        <v>-56.289106084283276</v>
      </c>
      <c r="CE26" s="62">
        <f t="shared" ca="1" si="23"/>
        <v>-58.338797797212294</v>
      </c>
      <c r="CF26" s="62">
        <f t="shared" ca="1" si="23"/>
        <v>-60.364644992517185</v>
      </c>
      <c r="CG26" s="62">
        <f t="shared" ca="1" si="23"/>
        <v>-62.352645187470728</v>
      </c>
      <c r="CH26" s="62">
        <f t="shared" ca="1" si="23"/>
        <v>-64.268157030243515</v>
      </c>
      <c r="CI26" s="62">
        <f t="shared" ca="1" si="23"/>
        <v>-66.164852896854086</v>
      </c>
      <c r="CJ26" s="62">
        <f t="shared" ca="1" si="23"/>
        <v>-68.034614110874259</v>
      </c>
      <c r="CK26" s="62">
        <f t="shared" ca="1" si="23"/>
        <v>-69.870992129387218</v>
      </c>
      <c r="CL26" s="62">
        <f t="shared" ca="1" si="23"/>
        <v>-71.788249979390343</v>
      </c>
      <c r="CM26" s="62">
        <f t="shared" ca="1" si="23"/>
        <v>-73.678622747123541</v>
      </c>
      <c r="CN26" s="62">
        <f t="shared" ca="1" si="23"/>
        <v>-75.649227728022652</v>
      </c>
      <c r="CO26" s="62">
        <f t="shared" ca="1" si="23"/>
        <v>-77.678658109367461</v>
      </c>
      <c r="CP26" s="62">
        <f t="shared" ca="1" si="23"/>
        <v>-79.797713695536459</v>
      </c>
      <c r="CQ26" s="62">
        <f t="shared" ca="1" si="23"/>
        <v>-81.977054210053439</v>
      </c>
      <c r="CR26" s="62">
        <f t="shared" ca="1" si="23"/>
        <v>-84.246056720461524</v>
      </c>
      <c r="CS26" s="62">
        <f t="shared" ca="1" si="23"/>
        <v>-86.548029188316946</v>
      </c>
      <c r="CT26" s="62">
        <f t="shared" ca="1" si="23"/>
        <v>-88.889536452523885</v>
      </c>
      <c r="CU26" s="62">
        <f t="shared" ca="1" si="23"/>
        <v>-91.323898997417814</v>
      </c>
      <c r="CV26" s="62">
        <f t="shared" ca="1" si="23"/>
        <v>-93.732187134970445</v>
      </c>
      <c r="CW26" s="62">
        <f t="shared" ca="1" si="23"/>
        <v>-96.149545603264642</v>
      </c>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9"/>
      <c r="EK26" s="69"/>
      <c r="EL26" s="69"/>
      <c r="EM26" s="69"/>
    </row>
    <row r="27" spans="1:196" x14ac:dyDescent="0.2">
      <c r="A27" s="57"/>
      <c r="B27" s="69"/>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9"/>
      <c r="EK27" s="69"/>
      <c r="EL27" s="69"/>
      <c r="EM27" s="69"/>
    </row>
    <row r="28" spans="1:196" x14ac:dyDescent="0.2">
      <c r="A28" s="58" t="s">
        <v>6</v>
      </c>
      <c r="B28" s="66"/>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6"/>
      <c r="EK28" s="66"/>
      <c r="EL28" s="66"/>
      <c r="EM28" s="66"/>
    </row>
    <row r="29" spans="1:196" x14ac:dyDescent="0.2">
      <c r="A29" s="57" t="s">
        <v>12</v>
      </c>
      <c r="B29" s="66"/>
      <c r="C29" s="70">
        <f>IF(C$2&lt;Input!$B$19,C$6,0)</f>
        <v>11.601000000000001</v>
      </c>
      <c r="D29" s="70">
        <f>IF(D$2&lt;Input!$B$19,D$6,0)</f>
        <v>12.227</v>
      </c>
      <c r="E29" s="70">
        <f>IF(E$2&lt;Input!$B$19,E$6,0)</f>
        <v>12.983000000000001</v>
      </c>
      <c r="F29" s="70">
        <f>IF(F$2&lt;Input!$B$19,F$6,0)</f>
        <v>0</v>
      </c>
      <c r="G29" s="70">
        <f>IF(G$2&lt;Input!$B$19,G$6,0)</f>
        <v>0</v>
      </c>
      <c r="H29" s="70">
        <f>IF(H$2&lt;Input!$B$19,H$6,0)</f>
        <v>0</v>
      </c>
      <c r="I29" s="70">
        <f>IF(I$2&lt;Input!$B$19,I$6,0)</f>
        <v>0</v>
      </c>
      <c r="J29" s="70">
        <f>IF(J$2&lt;Input!$B$19,J$6,0)</f>
        <v>0</v>
      </c>
      <c r="K29" s="70">
        <f>IF(K$2&lt;Input!$B$19,K$6,0)</f>
        <v>0</v>
      </c>
      <c r="L29" s="70">
        <f>IF(L$2&lt;Input!$B$19,L$6,0)</f>
        <v>0</v>
      </c>
      <c r="M29" s="70">
        <f>IF(M$2&lt;Input!$B$19,M$6,0)</f>
        <v>0</v>
      </c>
      <c r="N29" s="70">
        <f>IF(N$2&lt;Input!$B$19,N$6,0)</f>
        <v>0</v>
      </c>
      <c r="O29" s="70">
        <f>IF(O$2&lt;Input!$B$19,O$6,0)</f>
        <v>0</v>
      </c>
      <c r="P29" s="70">
        <f>IF(P$2&lt;Input!$B$19,P$6,0)</f>
        <v>0</v>
      </c>
      <c r="Q29" s="70">
        <f>IF(Q$2&lt;Input!$B$19,Q$6,0)</f>
        <v>0</v>
      </c>
      <c r="R29" s="70">
        <f>IF(R$2&lt;Input!$B$19,R$6,0)</f>
        <v>0</v>
      </c>
      <c r="S29" s="70">
        <f>IF(S$2&lt;Input!$B$19,S$6,0)</f>
        <v>0</v>
      </c>
      <c r="T29" s="70">
        <f>IF(T$2&lt;Input!$B$19,T$6,0)</f>
        <v>0</v>
      </c>
      <c r="U29" s="70">
        <f>IF(U$2&lt;Input!$B$19,U$6,0)</f>
        <v>0</v>
      </c>
      <c r="V29" s="70">
        <f>IF(V$2&lt;Input!$B$19,V$6,0)</f>
        <v>0</v>
      </c>
      <c r="W29" s="70">
        <f>IF(W$2&lt;Input!$B$19,W$6,0)</f>
        <v>0</v>
      </c>
      <c r="X29" s="70">
        <f>IF(X$2&lt;Input!$B$19,X$6,0)</f>
        <v>0</v>
      </c>
      <c r="Y29" s="70">
        <f>IF(Y$2&lt;Input!$B$19,Y$6,0)</f>
        <v>0</v>
      </c>
      <c r="Z29" s="70">
        <f>IF(Z$2&lt;Input!$B$19,Z$6,0)</f>
        <v>0</v>
      </c>
      <c r="AA29" s="70">
        <f>IF(AA$2&lt;Input!$B$19,AA$6,0)</f>
        <v>0</v>
      </c>
      <c r="AB29" s="70">
        <f>IF(AB$2&lt;Input!$B$19,AB$6,0)</f>
        <v>0</v>
      </c>
      <c r="AC29" s="70">
        <f>IF(AC$2&lt;Input!$B$19,AC$6,0)</f>
        <v>0</v>
      </c>
      <c r="AD29" s="70">
        <f>IF(AD$2&lt;Input!$B$19,AD$6,0)</f>
        <v>0</v>
      </c>
      <c r="AE29" s="70">
        <f>IF(AE$2&lt;Input!$B$19,AE$6,0)</f>
        <v>0</v>
      </c>
      <c r="AF29" s="70">
        <f>IF(AF$2&lt;Input!$B$19,AF$6,0)</f>
        <v>0</v>
      </c>
      <c r="AG29" s="70">
        <f>IF(AG$2&lt;Input!$B$19,AG$6,0)</f>
        <v>0</v>
      </c>
      <c r="AH29" s="70">
        <f>IF(AH$2&lt;Input!$B$19,AH$6,0)</f>
        <v>0</v>
      </c>
      <c r="AI29" s="70">
        <f>IF(AI$2&lt;Input!$B$19,AI$6,0)</f>
        <v>0</v>
      </c>
      <c r="AJ29" s="70">
        <f>IF(AJ$2&lt;Input!$B$19,AJ$6,0)</f>
        <v>0</v>
      </c>
      <c r="AK29" s="70">
        <f>IF(AK$2&lt;Input!$B$19,AK$6,0)</f>
        <v>0</v>
      </c>
      <c r="AL29" s="70">
        <f>IF(AL$2&lt;Input!$B$19,AL$6,0)</f>
        <v>0</v>
      </c>
      <c r="AM29" s="70">
        <f>IF(AM$2&lt;Input!$B$19,AM$6,0)</f>
        <v>0</v>
      </c>
      <c r="AN29" s="70">
        <f>IF(AN$2&lt;Input!$B$19,AN$6,0)</f>
        <v>0</v>
      </c>
      <c r="AO29" s="70">
        <f>IF(AO$2&lt;Input!$B$19,AO$6,0)</f>
        <v>0</v>
      </c>
      <c r="AP29" s="70">
        <f>IF(AP$2&lt;Input!$B$19,AP$6,0)</f>
        <v>0</v>
      </c>
      <c r="AQ29" s="70">
        <f>IF(AQ$2&lt;Input!$B$19,AQ$6,0)</f>
        <v>0</v>
      </c>
      <c r="AR29" s="70">
        <f>IF(AR$2&lt;Input!$B$19,AR$6,0)</f>
        <v>0</v>
      </c>
      <c r="AS29" s="70">
        <f>IF(AS$2&lt;Input!$B$19,AS$6,0)</f>
        <v>0</v>
      </c>
      <c r="AT29" s="70">
        <f>IF(AT$2&lt;Input!$B$19,AT$6,0)</f>
        <v>0</v>
      </c>
      <c r="AU29" s="70">
        <f>IF(AU$2&lt;Input!$B$19,AU$6,0)</f>
        <v>0</v>
      </c>
      <c r="AV29" s="70">
        <f>IF(AV$2&lt;Input!$B$19,AV$6,0)</f>
        <v>0</v>
      </c>
      <c r="AW29" s="70">
        <f>IF(AW$2&lt;Input!$B$19,AW$6,0)</f>
        <v>0</v>
      </c>
      <c r="AX29" s="70">
        <f>IF(AX$2&lt;Input!$B$19,AX$6,0)</f>
        <v>0</v>
      </c>
      <c r="AY29" s="70">
        <f>IF(AY$2&lt;Input!$B$19,AY$6,0)</f>
        <v>0</v>
      </c>
      <c r="AZ29" s="70">
        <f>IF(AZ$2&lt;Input!$B$19,AZ$6,0)</f>
        <v>0</v>
      </c>
      <c r="BA29" s="70">
        <f>IF(BA$2&lt;Input!$B$19,BA$6,0)</f>
        <v>0</v>
      </c>
      <c r="BB29" s="70">
        <f>IF(BB$2&lt;Input!$B$19,BB$6,0)</f>
        <v>0</v>
      </c>
      <c r="BC29" s="70">
        <f>IF(BC$2&lt;Input!$B$19,BC$6,0)</f>
        <v>0</v>
      </c>
      <c r="BD29" s="70">
        <f>IF(BD$2&lt;Input!$B$19,BD$6,0)</f>
        <v>0</v>
      </c>
      <c r="BE29" s="70">
        <f>IF(BE$2&lt;Input!$B$19,BE$6,0)</f>
        <v>0</v>
      </c>
      <c r="BF29" s="70">
        <f>IF(BF$2&lt;Input!$B$19,BF$6,0)</f>
        <v>0</v>
      </c>
      <c r="BG29" s="70">
        <f>IF(BG$2&lt;Input!$B$19,BG$6,0)</f>
        <v>0</v>
      </c>
      <c r="BH29" s="70">
        <f>IF(BH$2&lt;Input!$B$19,BH$6,0)</f>
        <v>0</v>
      </c>
      <c r="BI29" s="70">
        <f>IF(BI$2&lt;Input!$B$19,BI$6,0)</f>
        <v>0</v>
      </c>
      <c r="BJ29" s="70">
        <f>IF(BJ$2&lt;Input!$B$19,BJ$6,0)</f>
        <v>0</v>
      </c>
      <c r="BK29" s="70">
        <f>IF(BK$2&lt;Input!$B$19,BK$6,0)</f>
        <v>0</v>
      </c>
      <c r="BL29" s="70">
        <f>IF(BL$2&lt;Input!$B$19,BL$6,0)</f>
        <v>0</v>
      </c>
      <c r="BM29" s="70">
        <f>IF(BM$2&lt;Input!$B$19,BM$6,0)</f>
        <v>0</v>
      </c>
      <c r="BN29" s="70">
        <f>IF(BN$2&lt;Input!$B$19,BN$6,0)</f>
        <v>0</v>
      </c>
      <c r="BO29" s="70">
        <f>IF(BO$2&lt;Input!$B$19,BO$6,0)</f>
        <v>0</v>
      </c>
      <c r="BP29" s="70">
        <f>IF(BP$2&lt;Input!$B$19,BP$6,0)</f>
        <v>0</v>
      </c>
      <c r="BQ29" s="70">
        <f>IF(BQ$2&lt;Input!$B$19,BQ$6,0)</f>
        <v>0</v>
      </c>
      <c r="BR29" s="70">
        <f>IF(BR$2&lt;Input!$B$19,BR$6,0)</f>
        <v>0</v>
      </c>
      <c r="BS29" s="70">
        <f>IF(BS$2&lt;Input!$B$19,BS$6,0)</f>
        <v>0</v>
      </c>
      <c r="BT29" s="70">
        <f>IF(BT$2&lt;Input!$B$19,BT$6,0)</f>
        <v>0</v>
      </c>
      <c r="BU29" s="70">
        <f>IF(BU$2&lt;Input!$B$19,BU$6,0)</f>
        <v>0</v>
      </c>
      <c r="BV29" s="70">
        <f>IF(BV$2&lt;Input!$B$19,BV$6,0)</f>
        <v>0</v>
      </c>
      <c r="BW29" s="70">
        <f>IF(BW$2&lt;Input!$B$19,BW$6,0)</f>
        <v>0</v>
      </c>
      <c r="BX29" s="70">
        <f>IF(BX$2&lt;Input!$B$19,BX$6,0)</f>
        <v>0</v>
      </c>
      <c r="BY29" s="70">
        <f>IF(BY$2&lt;Input!$B$19,BY$6,0)</f>
        <v>0</v>
      </c>
      <c r="BZ29" s="70">
        <f>IF(BZ$2&lt;Input!$B$19,BZ$6,0)</f>
        <v>0</v>
      </c>
      <c r="CA29" s="70">
        <f>IF(CA$2&lt;Input!$B$19,CA$6,0)</f>
        <v>0</v>
      </c>
      <c r="CB29" s="70">
        <f>IF(CB$2&lt;Input!$B$19,CB$6,0)</f>
        <v>0</v>
      </c>
      <c r="CC29" s="70">
        <f>IF(CC$2&lt;Input!$B$19,CC$6,0)</f>
        <v>0</v>
      </c>
      <c r="CD29" s="70">
        <f>IF(CD$2&lt;Input!$B$19,CD$6,0)</f>
        <v>0</v>
      </c>
      <c r="CE29" s="70">
        <f>IF(CE$2&lt;Input!$B$19,CE$6,0)</f>
        <v>0</v>
      </c>
      <c r="CF29" s="70">
        <f>IF(CF$2&lt;Input!$B$19,CF$6,0)</f>
        <v>0</v>
      </c>
      <c r="CG29" s="70">
        <f>IF(CG$2&lt;Input!$B$19,CG$6,0)</f>
        <v>0</v>
      </c>
      <c r="CH29" s="70">
        <f>IF(CH$2&lt;Input!$B$19,CH$6,0)</f>
        <v>0</v>
      </c>
      <c r="CI29" s="70">
        <f>IF(CI$2&lt;Input!$B$19,CI$6,0)</f>
        <v>0</v>
      </c>
      <c r="CJ29" s="70">
        <f>IF(CJ$2&lt;Input!$B$19,CJ$6,0)</f>
        <v>0</v>
      </c>
      <c r="CK29" s="70">
        <f>IF(CK$2&lt;Input!$B$19,CK$6,0)</f>
        <v>0</v>
      </c>
      <c r="CL29" s="70">
        <f>IF(CL$2&lt;Input!$B$19,CL$6,0)</f>
        <v>0</v>
      </c>
      <c r="CM29" s="70">
        <f>IF(CM$2&lt;Input!$B$19,CM$6,0)</f>
        <v>0</v>
      </c>
      <c r="CN29" s="70">
        <f>IF(CN$2&lt;Input!$B$19,CN$6,0)</f>
        <v>0</v>
      </c>
      <c r="CO29" s="70">
        <f>IF(CO$2&lt;Input!$B$19,CO$6,0)</f>
        <v>0</v>
      </c>
      <c r="CP29" s="70">
        <f>IF(CP$2&lt;Input!$B$19,CP$6,0)</f>
        <v>0</v>
      </c>
      <c r="CQ29" s="70">
        <f>IF(CQ$2&lt;Input!$B$19,CQ$6,0)</f>
        <v>0</v>
      </c>
      <c r="CR29" s="70">
        <f>IF(CR$2&lt;Input!$B$19,CR$6,0)</f>
        <v>0</v>
      </c>
      <c r="CS29" s="70">
        <f>IF(CS$2&lt;Input!$B$19,CS$6,0)</f>
        <v>0</v>
      </c>
      <c r="CT29" s="70">
        <f>IF(CT$2&lt;Input!$B$19,CT$6,0)</f>
        <v>0</v>
      </c>
      <c r="CU29" s="70">
        <f>IF(CU$2&lt;Input!$B$19,CU$6,0)</f>
        <v>0</v>
      </c>
      <c r="CV29" s="70">
        <f>IF(CV$2&lt;Input!$B$19,CV$6,0)</f>
        <v>0</v>
      </c>
      <c r="CW29" s="70">
        <f>IF(CW$2&lt;Input!$B$19,CW$6,0)</f>
        <v>0</v>
      </c>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6"/>
      <c r="EK29" s="66"/>
      <c r="EL29" s="66"/>
      <c r="EM29" s="66"/>
    </row>
    <row r="30" spans="1:196" x14ac:dyDescent="0.2">
      <c r="A30" s="57" t="s">
        <v>13</v>
      </c>
      <c r="B30" s="66"/>
      <c r="C30" s="70">
        <f t="shared" ref="C30:BN30" si="24">C$6+MIN(C$9,C$14)</f>
        <v>12.101000000000001</v>
      </c>
      <c r="D30" s="70">
        <f t="shared" si="24"/>
        <v>13.227</v>
      </c>
      <c r="E30" s="70">
        <f t="shared" si="24"/>
        <v>14.483000000000001</v>
      </c>
      <c r="F30" s="70">
        <f t="shared" si="24"/>
        <v>15.899999999999999</v>
      </c>
      <c r="G30" s="70">
        <f t="shared" si="24"/>
        <v>17.024000000000001</v>
      </c>
      <c r="H30" s="70">
        <f t="shared" si="24"/>
        <v>354.15134500283676</v>
      </c>
      <c r="I30" s="70">
        <f t="shared" si="24"/>
        <v>369.28058237025976</v>
      </c>
      <c r="J30" s="70">
        <f t="shared" si="24"/>
        <v>385.40060992104429</v>
      </c>
      <c r="K30" s="70">
        <f t="shared" si="24"/>
        <v>402.05668332632177</v>
      </c>
      <c r="L30" s="70">
        <f t="shared" si="24"/>
        <v>419.31458518682859</v>
      </c>
      <c r="M30" s="70">
        <f t="shared" si="24"/>
        <v>437.14762331779571</v>
      </c>
      <c r="N30" s="70">
        <f t="shared" si="24"/>
        <v>455.53591234271858</v>
      </c>
      <c r="O30" s="70">
        <f t="shared" si="24"/>
        <v>474.56292122217076</v>
      </c>
      <c r="P30" s="70">
        <f t="shared" si="24"/>
        <v>494.19910159112356</v>
      </c>
      <c r="Q30" s="70">
        <f t="shared" si="24"/>
        <v>514.51200904436973</v>
      </c>
      <c r="R30" s="70">
        <f t="shared" si="24"/>
        <v>535.57254947537717</v>
      </c>
      <c r="S30" s="70">
        <f t="shared" si="24"/>
        <v>557.43541065919226</v>
      </c>
      <c r="T30" s="70">
        <f t="shared" si="24"/>
        <v>580.18721536994326</v>
      </c>
      <c r="U30" s="70">
        <f t="shared" si="24"/>
        <v>603.83531768213686</v>
      </c>
      <c r="V30" s="70">
        <f t="shared" si="24"/>
        <v>628.48521479514693</v>
      </c>
      <c r="W30" s="70">
        <f t="shared" si="24"/>
        <v>654.14737688691321</v>
      </c>
      <c r="X30" s="70">
        <f t="shared" si="24"/>
        <v>680.90384742979245</v>
      </c>
      <c r="Y30" s="70">
        <f t="shared" si="24"/>
        <v>708.84217487083276</v>
      </c>
      <c r="Z30" s="70">
        <f t="shared" si="24"/>
        <v>737.94730028143101</v>
      </c>
      <c r="AA30" s="70">
        <f t="shared" si="24"/>
        <v>768.21181210757084</v>
      </c>
      <c r="AB30" s="70">
        <f t="shared" si="24"/>
        <v>799.66715240254825</v>
      </c>
      <c r="AC30" s="70">
        <f t="shared" si="24"/>
        <v>832.3409553352883</v>
      </c>
      <c r="AD30" s="70">
        <f t="shared" si="24"/>
        <v>866.22112532620497</v>
      </c>
      <c r="AE30" s="70">
        <f t="shared" si="24"/>
        <v>901.29218568975648</v>
      </c>
      <c r="AF30" s="70">
        <f t="shared" si="24"/>
        <v>937.62571334719576</v>
      </c>
      <c r="AG30" s="70">
        <f t="shared" si="24"/>
        <v>975.18074927278303</v>
      </c>
      <c r="AH30" s="70">
        <f t="shared" si="24"/>
        <v>1013.9263984110332</v>
      </c>
      <c r="AI30" s="70">
        <f t="shared" si="24"/>
        <v>1053.8411819657613</v>
      </c>
      <c r="AJ30" s="70">
        <f t="shared" si="24"/>
        <v>1095.0402486157373</v>
      </c>
      <c r="AK30" s="70">
        <f t="shared" si="24"/>
        <v>1137.3492538427804</v>
      </c>
      <c r="AL30" s="70">
        <f t="shared" si="24"/>
        <v>1180.8783478806081</v>
      </c>
      <c r="AM30" s="75">
        <f t="shared" si="24"/>
        <v>1225.5665140899459</v>
      </c>
      <c r="AN30" s="75">
        <f t="shared" si="24"/>
        <v>1271.4324190802893</v>
      </c>
      <c r="AO30" s="75">
        <f t="shared" si="24"/>
        <v>1318.6063746499301</v>
      </c>
      <c r="AP30" s="75">
        <f t="shared" si="24"/>
        <v>1367.1245066029421</v>
      </c>
      <c r="AQ30" s="75">
        <f t="shared" si="24"/>
        <v>1417.0011230132445</v>
      </c>
      <c r="AR30" s="75">
        <f t="shared" si="24"/>
        <v>1468.5912566891368</v>
      </c>
      <c r="AS30" s="75">
        <f t="shared" si="24"/>
        <v>1521.816496838836</v>
      </c>
      <c r="AT30" s="75">
        <f t="shared" si="24"/>
        <v>1576.771252923184</v>
      </c>
      <c r="AU30" s="75">
        <f t="shared" si="24"/>
        <v>1633.6342760882808</v>
      </c>
      <c r="AV30" s="75">
        <f t="shared" si="24"/>
        <v>1692.6078619226753</v>
      </c>
      <c r="AW30" s="75">
        <f t="shared" si="24"/>
        <v>1753.7568486486027</v>
      </c>
      <c r="AX30" s="75">
        <f t="shared" si="24"/>
        <v>1817.2685147411933</v>
      </c>
      <c r="AY30" s="75">
        <f t="shared" si="24"/>
        <v>1883.1438931276184</v>
      </c>
      <c r="AZ30" s="75">
        <f t="shared" si="24"/>
        <v>1951.5778754918178</v>
      </c>
      <c r="BA30" s="75">
        <f t="shared" si="24"/>
        <v>2022.8232385723938</v>
      </c>
      <c r="BB30" s="75">
        <f t="shared" si="24"/>
        <v>2096.6210582957683</v>
      </c>
      <c r="BC30" s="75">
        <f t="shared" si="24"/>
        <v>2173.3636112820682</v>
      </c>
      <c r="BD30" s="75">
        <f t="shared" si="24"/>
        <v>2252.8310154072014</v>
      </c>
      <c r="BE30" s="75">
        <f t="shared" si="24"/>
        <v>2335.0616203818909</v>
      </c>
      <c r="BF30" s="75">
        <f t="shared" si="24"/>
        <v>2420.4209006734477</v>
      </c>
      <c r="BG30" s="75">
        <f t="shared" si="24"/>
        <v>2508.6731190537198</v>
      </c>
      <c r="BH30" s="75">
        <f t="shared" si="24"/>
        <v>2600.2770660501023</v>
      </c>
      <c r="BI30" s="75">
        <f t="shared" si="24"/>
        <v>2695.0695399110509</v>
      </c>
      <c r="BJ30" s="75">
        <f t="shared" si="24"/>
        <v>2793.3882590275143</v>
      </c>
      <c r="BK30" s="75">
        <f t="shared" si="24"/>
        <v>2895.2162520322113</v>
      </c>
      <c r="BL30" s="75">
        <f t="shared" si="24"/>
        <v>3000.7290842211428</v>
      </c>
      <c r="BM30" s="75">
        <f t="shared" si="24"/>
        <v>3110.1609255194235</v>
      </c>
      <c r="BN30" s="75">
        <f t="shared" si="24"/>
        <v>3223.2179204556383</v>
      </c>
      <c r="BO30" s="75">
        <f t="shared" ref="BO30:CW30" si="25">BO$6+MIN(BO$9,BO$14)</f>
        <v>3340.1465116147183</v>
      </c>
      <c r="BP30" s="75">
        <f t="shared" si="25"/>
        <v>3460.9951281126118</v>
      </c>
      <c r="BQ30" s="75">
        <f t="shared" si="25"/>
        <v>3585.8267835877023</v>
      </c>
      <c r="BR30" s="75">
        <f t="shared" si="25"/>
        <v>3714.6965356314149</v>
      </c>
      <c r="BS30" s="75">
        <f t="shared" si="25"/>
        <v>3848.0131728345345</v>
      </c>
      <c r="BT30" s="75">
        <f t="shared" si="25"/>
        <v>3985.8827525554352</v>
      </c>
      <c r="BU30" s="75">
        <f t="shared" si="25"/>
        <v>4128.2514838479929</v>
      </c>
      <c r="BV30" s="75">
        <f t="shared" si="25"/>
        <v>4275.5865538308763</v>
      </c>
      <c r="BW30" s="75">
        <f t="shared" si="25"/>
        <v>4427.5707272757782</v>
      </c>
      <c r="BX30" s="75">
        <f t="shared" si="25"/>
        <v>4585.0586029300548</v>
      </c>
      <c r="BY30" s="75">
        <f t="shared" si="25"/>
        <v>4747.9734250233005</v>
      </c>
      <c r="BZ30" s="75">
        <f t="shared" si="25"/>
        <v>4917.0762299616017</v>
      </c>
      <c r="CA30" s="75">
        <f t="shared" si="25"/>
        <v>5092.1702741924464</v>
      </c>
      <c r="CB30" s="75">
        <f t="shared" si="25"/>
        <v>5273.5408249427564</v>
      </c>
      <c r="CC30" s="75">
        <f t="shared" si="25"/>
        <v>5461.7131295302561</v>
      </c>
      <c r="CD30" s="75">
        <f t="shared" si="25"/>
        <v>5656.7982572227138</v>
      </c>
      <c r="CE30" s="75">
        <f t="shared" si="25"/>
        <v>5859.1851717227637</v>
      </c>
      <c r="CF30" s="75">
        <f t="shared" si="25"/>
        <v>6069.0611739952292</v>
      </c>
      <c r="CG30" s="75">
        <f t="shared" si="25"/>
        <v>6286.6582604281202</v>
      </c>
      <c r="CH30" s="75">
        <f t="shared" si="25"/>
        <v>6512.768158182379</v>
      </c>
      <c r="CI30" s="75">
        <f t="shared" si="25"/>
        <v>6746.8732803630855</v>
      </c>
      <c r="CJ30" s="75">
        <f t="shared" si="25"/>
        <v>6989.7055561815459</v>
      </c>
      <c r="CK30" s="75">
        <f t="shared" si="25"/>
        <v>7241.7726677349228</v>
      </c>
      <c r="CL30" s="75">
        <f t="shared" si="25"/>
        <v>7502.3199698462968</v>
      </c>
      <c r="CM30" s="75">
        <f t="shared" si="25"/>
        <v>7772.9843963467547</v>
      </c>
      <c r="CN30" s="75">
        <f t="shared" si="25"/>
        <v>8053.4021383444588</v>
      </c>
      <c r="CO30" s="75">
        <f t="shared" si="25"/>
        <v>8343.7908847561321</v>
      </c>
      <c r="CP30" s="75">
        <f t="shared" si="25"/>
        <v>8644.7860531064234</v>
      </c>
      <c r="CQ30" s="75">
        <f t="shared" si="25"/>
        <v>8956.4962197655041</v>
      </c>
      <c r="CR30" s="75">
        <f t="shared" si="25"/>
        <v>9278.6693437313279</v>
      </c>
      <c r="CS30" s="75">
        <f t="shared" si="25"/>
        <v>9612.8909721751952</v>
      </c>
      <c r="CT30" s="75">
        <f t="shared" si="25"/>
        <v>9958.4310400815721</v>
      </c>
      <c r="CU30" s="75">
        <f t="shared" si="25"/>
        <v>10315.737352616183</v>
      </c>
      <c r="CV30" s="75">
        <f t="shared" si="25"/>
        <v>10686.21608933766</v>
      </c>
      <c r="CW30" s="75">
        <f t="shared" si="25"/>
        <v>11069.656682749939</v>
      </c>
      <c r="CX30" s="75"/>
      <c r="CY30" s="75"/>
      <c r="CZ30" s="75"/>
      <c r="DA30" s="75"/>
      <c r="DB30" s="75"/>
      <c r="DC30" s="75"/>
      <c r="DD30" s="75"/>
      <c r="DE30" s="75"/>
      <c r="DF30" s="75"/>
      <c r="DG30" s="75"/>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6"/>
      <c r="EK30" s="66"/>
      <c r="EL30" s="66"/>
      <c r="EM30" s="66"/>
    </row>
    <row r="31" spans="1:196" x14ac:dyDescent="0.2">
      <c r="A31" s="57"/>
      <c r="B31" s="66"/>
      <c r="C31" s="66"/>
      <c r="D31" s="62"/>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6"/>
      <c r="EK31" s="66"/>
      <c r="EL31" s="66"/>
      <c r="EM31" s="66"/>
    </row>
    <row r="32" spans="1:196" x14ac:dyDescent="0.2">
      <c r="A32" s="58" t="s">
        <v>199</v>
      </c>
      <c r="B32" s="57"/>
      <c r="C32" s="66"/>
      <c r="D32" s="62"/>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57"/>
      <c r="EK32" s="57"/>
      <c r="EL32" s="57"/>
      <c r="EM32" s="57"/>
    </row>
    <row r="33" spans="1:143" x14ac:dyDescent="0.2">
      <c r="A33" s="57" t="s">
        <v>10</v>
      </c>
      <c r="B33" s="57"/>
      <c r="C33" s="62">
        <f>IF(ISBLANK(Input!E$23),MIN(MAX(C$24,C$29),C$30),C$6+C$9)</f>
        <v>12.101000000000001</v>
      </c>
      <c r="D33" s="62">
        <f>IF(ISBLANK(Input!F$23),MIN(MAX(D$24,D$29),D$30),D$6+D$9)</f>
        <v>13.227</v>
      </c>
      <c r="E33" s="62">
        <f>IF(ISBLANK(Input!G$23),MIN(MAX(E$24,E$29),E$30),E$6+E$9)</f>
        <v>14.483000000000001</v>
      </c>
      <c r="F33" s="62">
        <f>IF(ISBLANK(Input!H$23),MIN(MAX(F$24,F$29),F$30),F$6+F$9)</f>
        <v>15.899999999999999</v>
      </c>
      <c r="G33" s="62">
        <f>IF(ISBLANK(Input!I$23),MIN(MAX(G$24,G$29),G$30),G$6+G$9)</f>
        <v>17.024000000000001</v>
      </c>
      <c r="H33" s="62">
        <f ca="1">IF(ISBLANK(Input!J$23),MIN(MAX(H$24,H$29),H$30),H$6+H$9)</f>
        <v>18.125258914988258</v>
      </c>
      <c r="I33" s="62">
        <f ca="1">IF(ISBLANK(Input!K$23),MIN(MAX(I$24,I$29),I$30),I$6+I$9)</f>
        <v>19.027885800124096</v>
      </c>
      <c r="J33" s="62">
        <f ca="1">IF(ISBLANK(Input!L$23),MIN(MAX(J$24,J$29),J$30),J$6+J$9)</f>
        <v>19.99386364915512</v>
      </c>
      <c r="K33" s="62">
        <f ca="1">IF(ISBLANK(Input!M$23),MIN(MAX(K$24,K$29),K$30),K$6+K$9)</f>
        <v>21.000923005353059</v>
      </c>
      <c r="L33" s="62">
        <f ca="1">IF(ISBLANK(Input!N$23),MIN(MAX(L$24,L$29),L$30),L$6+L$9)</f>
        <v>22.052613347398346</v>
      </c>
      <c r="M33" s="62">
        <f ca="1">IF(ISBLANK(Input!O$23),MIN(MAX(M$24,M$29),M$30),M$6+M$9)</f>
        <v>23.147406776798793</v>
      </c>
      <c r="N33" s="62">
        <f ca="1">IF(ISBLANK(Input!P$23),MIN(MAX(N$24,N$29),N$30),N$6+N$9)</f>
        <v>24.284797002748086</v>
      </c>
      <c r="O33" s="62">
        <f ca="1">IF(ISBLANK(Input!Q$23),MIN(MAX(O$24,O$29),O$30),O$6+O$9)</f>
        <v>25.470118623797308</v>
      </c>
      <c r="P33" s="62">
        <f ca="1">IF(ISBLANK(Input!R$23),MIN(MAX(P$24,P$29),P$30),P$6+P$9)</f>
        <v>26.702347475250221</v>
      </c>
      <c r="Q33" s="62">
        <f ca="1">IF(ISBLANK(Input!S$23),MIN(MAX(Q$24,Q$29),Q$30),Q$6+Q$9)</f>
        <v>27.986223863285154</v>
      </c>
      <c r="R33" s="62">
        <f ca="1">IF(ISBLANK(Input!T$23),MIN(MAX(R$24,R$29),R$30),R$6+R$9)</f>
        <v>29.32732346902046</v>
      </c>
      <c r="S33" s="62">
        <f ca="1">IF(ISBLANK(Input!U$23),MIN(MAX(S$24,S$29),S$30),S$6+S$9)</f>
        <v>30.730326693051282</v>
      </c>
      <c r="T33" s="62">
        <f ca="1">IF(ISBLANK(Input!V$23),MIN(MAX(T$24,T$29),T$30),T$6+T$9)</f>
        <v>32.200965849064552</v>
      </c>
      <c r="U33" s="62">
        <f ca="1">IF(ISBLANK(Input!W$23),MIN(MAX(U$24,U$29),U$30),U$6+U$9)</f>
        <v>33.74090624443793</v>
      </c>
      <c r="V33" s="62">
        <f ca="1">IF(ISBLANK(Input!X$23),MIN(MAX(V$24,V$29),V$30),V$6+V$9)</f>
        <v>35.356517680403549</v>
      </c>
      <c r="W33" s="62">
        <f ca="1">IF(ISBLANK(Input!Y$23),MIN(MAX(W$24,W$29),W$30),W$6+W$9)</f>
        <v>37.048830434386637</v>
      </c>
      <c r="X33" s="62">
        <f ca="1">IF(ISBLANK(Input!Z$23),MIN(MAX(X$24,X$29),X$30),X$6+X$9)</f>
        <v>38.822906098330421</v>
      </c>
      <c r="Y33" s="62">
        <f ca="1">IF(ISBLANK(Input!AA$23),MIN(MAX(Y$24,Y$29),Y$30),Y$6+Y$9)</f>
        <v>40.683767221027466</v>
      </c>
      <c r="Z33" s="62">
        <f ca="1">IF(ISBLANK(Input!AB$23),MIN(MAX(Z$24,Z$29),Z$30),Z$6+Z$9)</f>
        <v>42.631059186337872</v>
      </c>
      <c r="AA33" s="62">
        <f ca="1">IF(ISBLANK(Input!AC$23),MIN(MAX(AA$24,AA$29),AA$30),AA$6+AA$9)</f>
        <v>44.66485726379436</v>
      </c>
      <c r="AB33" s="62">
        <f ca="1">IF(ISBLANK(Input!AD$23),MIN(MAX(AB$24,AB$29),AB$30),AB$6+AB$9)</f>
        <v>46.787961291619752</v>
      </c>
      <c r="AC33" s="62">
        <f ca="1">IF(ISBLANK(Input!AE$23),MIN(MAX(AC$24,AC$29),AC$30),AC$6+AC$9)</f>
        <v>49.003150230010156</v>
      </c>
      <c r="AD33" s="62">
        <f ca="1">IF(ISBLANK(Input!AF$23),MIN(MAX(AD$24,AD$29),AD$30),AD$6+AD$9)</f>
        <v>51.310962021912282</v>
      </c>
      <c r="AE33" s="62">
        <f ca="1">IF(ISBLANK(Input!AG$23),MIN(MAX(AE$24,AE$29),AE$30),AE$6+AE$9)</f>
        <v>53.711705283308902</v>
      </c>
      <c r="AF33" s="62">
        <f ca="1">IF(ISBLANK(Input!AH$23),MIN(MAX(AF$24,AF$29),AF$30),AF$6+AF$9)</f>
        <v>56.210809797868968</v>
      </c>
      <c r="AG33" s="62">
        <f ca="1">IF(ISBLANK(Input!AI$23),MIN(MAX(AG$24,AG$29),AG$30),AG$6+AG$9)</f>
        <v>58.807148852314427</v>
      </c>
      <c r="AH33" s="62">
        <f ca="1">IF(ISBLANK(Input!AJ$23),MIN(MAX(AH$24,AH$29),AH$30),AH$6+AH$9)</f>
        <v>61.500093465082976</v>
      </c>
      <c r="AI33" s="62">
        <f ca="1">IF(ISBLANK(Input!AK$23),MIN(MAX(AI$24,AI$29),AI$30),AI$6+AI$9)</f>
        <v>64.289531288278496</v>
      </c>
      <c r="AJ33" s="62">
        <f ca="1">IF(ISBLANK(Input!AL$23),MIN(MAX(AJ$24,AJ$29),AJ$30),AJ$6+AJ$9)</f>
        <v>67.183971881287633</v>
      </c>
      <c r="AK33" s="62">
        <f ca="1">IF(ISBLANK(Input!AM$23),MIN(MAX(AK$24,AK$29),AK$30),AK$6+AK$9)</f>
        <v>70.173952429548592</v>
      </c>
      <c r="AL33" s="62">
        <f ca="1">IF(ISBLANK(Input!AN$23),MIN(MAX(AL$24,AL$29),AL$30),AL$6+AL$9)</f>
        <v>73.267559745283819</v>
      </c>
      <c r="AM33" s="62">
        <f ca="1">IF(ISBLANK(Input!AO$23),MIN(MAX(AM$24,AM$29),AM$30),AM$6+AM$9)</f>
        <v>76.462223567406397</v>
      </c>
      <c r="AN33" s="62">
        <f ca="1">IF(ISBLANK(Input!AP$23),MIN(MAX(AN$24,AN$29),AN$30),AN$6+AN$9)</f>
        <v>79.760262210058784</v>
      </c>
      <c r="AO33" s="62">
        <f ca="1">IF(ISBLANK(Input!AQ$23),MIN(MAX(AO$24,AO$29),AO$30),AO$6+AO$9)</f>
        <v>83.171040364540573</v>
      </c>
      <c r="AP33" s="62">
        <f ca="1">IF(ISBLANK(Input!AR$23),MIN(MAX(AP$24,AP$29),AP$30),AP$6+AP$9)</f>
        <v>86.697868124777585</v>
      </c>
      <c r="AQ33" s="62">
        <f ca="1">IF(ISBLANK(Input!AS$23),MIN(MAX(AQ$24,AQ$29),AQ$30),AQ$6+AQ$9)</f>
        <v>90.342676938441059</v>
      </c>
      <c r="AR33" s="62">
        <f ca="1">IF(ISBLANK(Input!AT$23),MIN(MAX(AR$24,AR$29),AR$30),AR$6+AR$9)</f>
        <v>94.129137233575932</v>
      </c>
      <c r="AS33" s="62">
        <f ca="1">IF(ISBLANK(Input!AU$23),MIN(MAX(AS$24,AS$29),AS$30),AS$6+AS$9)</f>
        <v>98.053327290108086</v>
      </c>
      <c r="AT33" s="62">
        <f ca="1">IF(ISBLANK(Input!AV$23),MIN(MAX(AT$24,AT$29),AT$30),AT$6+AT$9)</f>
        <v>102.12234631667631</v>
      </c>
      <c r="AU33" s="62">
        <f ca="1">IF(ISBLANK(Input!AW$23),MIN(MAX(AU$24,AU$29),AU$30),AU$6+AU$9)</f>
        <v>106.34877418116646</v>
      </c>
      <c r="AV33" s="62">
        <f ca="1">IF(ISBLANK(Input!AX$23),MIN(MAX(AV$24,AV$29),AV$30),AV$6+AV$9)</f>
        <v>110.74714505006494</v>
      </c>
      <c r="AW33" s="62">
        <f ca="1">IF(ISBLANK(Input!AY$23),MIN(MAX(AW$24,AW$29),AW$30),AW$6+AW$9)</f>
        <v>115.32307861167591</v>
      </c>
      <c r="AX33" s="62">
        <f ca="1">IF(ISBLANK(Input!AZ$23),MIN(MAX(AX$24,AX$29),AX$30),AX$6+AX$9)</f>
        <v>120.09041100030144</v>
      </c>
      <c r="AY33" s="62">
        <f ca="1">IF(ISBLANK(Input!BA$23),MIN(MAX(AY$24,AY$29),AY$30),AY$6+AY$9)</f>
        <v>125.05120667908575</v>
      </c>
      <c r="AZ33" s="62">
        <f ca="1">IF(ISBLANK(Input!BB$23),MIN(MAX(AZ$24,AZ$29),AZ$30),AZ$6+AZ$9)</f>
        <v>130.21999486619251</v>
      </c>
      <c r="BA33" s="62">
        <f ca="1">IF(ISBLANK(Input!BC$23),MIN(MAX(BA$24,BA$29),BA$30),BA$6+BA$9)</f>
        <v>135.61586110993801</v>
      </c>
      <c r="BB33" s="62">
        <f ca="1">IF(ISBLANK(Input!BD$23),MIN(MAX(BB$24,BB$29),BB$30),BB$6+BB$9)</f>
        <v>141.22362972873964</v>
      </c>
      <c r="BC33" s="62">
        <f ca="1">IF(ISBLANK(Input!BE$23),MIN(MAX(BC$24,BC$29),BC$30),BC$6+BC$9)</f>
        <v>147.07188661615069</v>
      </c>
      <c r="BD33" s="62">
        <f ca="1">IF(ISBLANK(Input!BF$23),MIN(MAX(BD$24,BD$29),BD$30),BD$6+BD$9)</f>
        <v>153.14799085642505</v>
      </c>
      <c r="BE33" s="62">
        <f ca="1">IF(ISBLANK(Input!BG$23),MIN(MAX(BE$24,BE$29),BE$30),BE$6+BE$9)</f>
        <v>159.45672824728715</v>
      </c>
      <c r="BF33" s="62">
        <f ca="1">IF(ISBLANK(Input!BH$23),MIN(MAX(BF$24,BF$29),BF$30),BF$6+BF$9)</f>
        <v>166.02513139207815</v>
      </c>
      <c r="BG33" s="62">
        <f ca="1">IF(ISBLANK(Input!BI$23),MIN(MAX(BG$24,BG$29),BG$30),BG$6+BG$9)</f>
        <v>172.83924884576049</v>
      </c>
      <c r="BH33" s="62">
        <f ca="1">IF(ISBLANK(Input!BJ$23),MIN(MAX(BH$24,BH$29),BH$30),BH$6+BH$9)</f>
        <v>179.93301618958716</v>
      </c>
      <c r="BI33" s="62">
        <f ca="1">IF(ISBLANK(Input!BK$23),MIN(MAX(BI$24,BI$29),BI$30),BI$6+BI$9)</f>
        <v>187.29730356305112</v>
      </c>
      <c r="BJ33" s="62">
        <f ca="1">IF(ISBLANK(Input!BL$23),MIN(MAX(BJ$24,BJ$29),BJ$30),BJ$6+BJ$9)</f>
        <v>194.95776224714598</v>
      </c>
      <c r="BK33" s="62">
        <f ca="1">IF(ISBLANK(Input!BM$23),MIN(MAX(BK$24,BK$29),BK$30),BK$6+BK$9)</f>
        <v>202.91627681160745</v>
      </c>
      <c r="BL33" s="62">
        <f ca="1">IF(ISBLANK(Input!BN$23),MIN(MAX(BL$24,BL$29),BL$30),BL$6+BL$9)</f>
        <v>211.18772369642306</v>
      </c>
      <c r="BM33" s="62">
        <f ca="1">IF(ISBLANK(Input!BO$23),MIN(MAX(BM$24,BM$29),BM$30),BM$6+BM$9)</f>
        <v>219.79130208988792</v>
      </c>
      <c r="BN33" s="62">
        <f ca="1">IF(ISBLANK(Input!BP$23),MIN(MAX(BN$24,BN$29),BN$30),BN$6+BN$9)</f>
        <v>228.70899296403232</v>
      </c>
      <c r="BO33" s="62">
        <f ca="1">IF(ISBLANK(Input!BQ$23),MIN(MAX(BO$24,BO$29),BO$30),BO$6+BO$9)</f>
        <v>237.96092687152534</v>
      </c>
      <c r="BP33" s="62">
        <f ca="1">IF(ISBLANK(Input!BR$23),MIN(MAX(BP$24,BP$29),BP$30),BP$6+BP$9)</f>
        <v>247.55335711493998</v>
      </c>
      <c r="BQ33" s="62">
        <f ca="1">IF(ISBLANK(Input!BS$23),MIN(MAX(BQ$24,BQ$29),BQ$30),BQ$6+BQ$9)</f>
        <v>257.49359595595081</v>
      </c>
      <c r="BR33" s="62">
        <f ca="1">IF(ISBLANK(Input!BT$23),MIN(MAX(BR$24,BR$29),BR$30),BR$6+BR$9)</f>
        <v>267.78837296979088</v>
      </c>
      <c r="BS33" s="62">
        <f ca="1">IF(ISBLANK(Input!BU$23),MIN(MAX(BS$24,BS$29),BS$30),BS$6+BS$9)</f>
        <v>278.47004638770301</v>
      </c>
      <c r="BT33" s="62">
        <f ca="1">IF(ISBLANK(Input!BV$23),MIN(MAX(BT$24,BT$29),BT$30),BT$6+BT$9)</f>
        <v>289.54944084720699</v>
      </c>
      <c r="BU33" s="62">
        <f ca="1">IF(ISBLANK(Input!BW$23),MIN(MAX(BU$24,BU$29),BU$30),BU$6+BU$9)</f>
        <v>301.02582386409938</v>
      </c>
      <c r="BV33" s="62">
        <f ca="1">IF(ISBLANK(Input!BX$23),MIN(MAX(BV$24,BV$29),BV$30),BV$6+BV$9)</f>
        <v>312.93643405912297</v>
      </c>
      <c r="BW33" s="62">
        <f ca="1">IF(ISBLANK(Input!BY$23),MIN(MAX(BW$24,BW$29),BW$30),BW$6+BW$9)</f>
        <v>325.26142507928512</v>
      </c>
      <c r="BX33" s="62">
        <f ca="1">IF(ISBLANK(Input!BZ$23),MIN(MAX(BX$24,BX$29),BX$30),BX$6+BX$9)</f>
        <v>338.06693047969981</v>
      </c>
      <c r="BY33" s="62">
        <f ca="1">IF(ISBLANK(Input!CA$23),MIN(MAX(BY$24,BY$29),BY$30),BY$6+BY$9)</f>
        <v>351.35104122696714</v>
      </c>
      <c r="BZ33" s="62">
        <f ca="1">IF(ISBLANK(Input!CB$23),MIN(MAX(BZ$24,BZ$29),BZ$30),BZ$6+BZ$9)</f>
        <v>365.17401534278576</v>
      </c>
      <c r="CA33" s="62">
        <f ca="1">IF(ISBLANK(Input!CC$23),MIN(MAX(CA$24,CA$29),CA$30),CA$6+CA$9)</f>
        <v>379.52541131647524</v>
      </c>
      <c r="CB33" s="62">
        <f ca="1">IF(ISBLANK(Input!CD$23),MIN(MAX(CB$24,CB$29),CB$30),CB$6+CB$9)</f>
        <v>394.43063996459244</v>
      </c>
      <c r="CC33" s="62">
        <f ca="1">IF(ISBLANK(Input!CE$23),MIN(MAX(CC$24,CC$29),CC$30),CC$6+CC$9)</f>
        <v>409.93338806762836</v>
      </c>
      <c r="CD33" s="62">
        <f ca="1">IF(ISBLANK(Input!CF$23),MIN(MAX(CD$24,CD$29),CD$30),CD$6+CD$9)</f>
        <v>426.04667110232214</v>
      </c>
      <c r="CE33" s="62">
        <f ca="1">IF(ISBLANK(Input!CG$23),MIN(MAX(CE$24,CE$29),CE$30),CE$6+CE$9)</f>
        <v>442.80452925552618</v>
      </c>
      <c r="CF33" s="62">
        <f ca="1">IF(ISBLANK(Input!CH$23),MIN(MAX(CF$24,CF$29),CF$30),CF$6+CF$9)</f>
        <v>460.22612253591029</v>
      </c>
      <c r="CG33" s="62">
        <f ca="1">IF(ISBLANK(Input!CI$23),MIN(MAX(CG$24,CG$29),CG$30),CG$6+CG$9)</f>
        <v>478.33413154718977</v>
      </c>
      <c r="CH33" s="62">
        <f ca="1">IF(ISBLANK(Input!CJ$23),MIN(MAX(CH$24,CH$29),CH$30),CH$6+CH$9)</f>
        <v>497.19415995953329</v>
      </c>
      <c r="CI33" s="62">
        <f ca="1">IF(ISBLANK(Input!CK$23),MIN(MAX(CI$24,CI$29),CI$30),CI$6+CI$9)</f>
        <v>516.77227264078158</v>
      </c>
      <c r="CJ33" s="62">
        <f ca="1">IF(ISBLANK(Input!CL$23),MIN(MAX(CJ$24,CJ$29),CJ$30),CJ$6+CJ$9)</f>
        <v>537.13003349248322</v>
      </c>
      <c r="CK33" s="62">
        <f ca="1">IF(ISBLANK(Input!CM$23),MIN(MAX(CK$24,CK$29),CK$30),CK$6+CK$9)</f>
        <v>558.31237543791815</v>
      </c>
      <c r="CL33" s="62">
        <f ca="1">IF(ISBLANK(Input!CN$23),MIN(MAX(CL$24,CL$29),CL$30),CL$6+CL$9)</f>
        <v>580.26703720056798</v>
      </c>
      <c r="CM33" s="62">
        <f ca="1">IF(ISBLANK(Input!CO$23),MIN(MAX(CM$24,CM$29),CM$30),CM$6+CM$9)</f>
        <v>603.12655276097871</v>
      </c>
      <c r="CN33" s="62">
        <f ca="1">IF(ISBLANK(Input!CP$23),MIN(MAX(CN$24,CN$29),CN$30),CN$6+CN$9)</f>
        <v>626.86932897746783</v>
      </c>
      <c r="CO33" s="62">
        <f ca="1">IF(ISBLANK(Input!CQ$23),MIN(MAX(CO$24,CO$29),CO$30),CO$6+CO$9)</f>
        <v>651.51868825854444</v>
      </c>
      <c r="CP33" s="62">
        <f ca="1">IF(ISBLANK(Input!CR$23),MIN(MAX(CP$24,CP$29),CP$30),CP$6+CP$9)</f>
        <v>677.13093156994955</v>
      </c>
      <c r="CQ33" s="62">
        <f ca="1">IF(ISBLANK(Input!CS$23),MIN(MAX(CQ$24,CQ$29),CQ$30),CQ$6+CQ$9)</f>
        <v>703.72146914978896</v>
      </c>
      <c r="CR33" s="62">
        <f ca="1">IF(ISBLANK(Input!CT$23),MIN(MAX(CR$24,CR$29),CR$30),CR$6+CR$9)</f>
        <v>731.27735889165695</v>
      </c>
      <c r="CS33" s="62">
        <f ca="1">IF(ISBLANK(Input!CU$23),MIN(MAX(CS$24,CS$29),CS$30),CS$6+CS$9)</f>
        <v>759.93065396634438</v>
      </c>
      <c r="CT33" s="62">
        <f ca="1">IF(ISBLANK(Input!CV$23),MIN(MAX(CT$24,CT$29),CT$30),CT$6+CT$9)</f>
        <v>789.63126342176702</v>
      </c>
      <c r="CU33" s="62">
        <f ca="1">IF(ISBLANK(Input!CW$23),MIN(MAX(CU$24,CU$29),CU$30),CU$6+CU$9)</f>
        <v>820.422035257061</v>
      </c>
      <c r="CV33" s="62">
        <f ca="1">IF(ISBLANK(Input!CX$23),MIN(MAX(CV$24,CV$29),CV$30),CV$6+CV$9)</f>
        <v>852.42258715484286</v>
      </c>
      <c r="CW33" s="62">
        <f ca="1">IF(ISBLANK(Input!CY$23),MIN(MAX(CW$24,CW$29),CW$30),CW$6+CW$9)</f>
        <v>885.62450883575332</v>
      </c>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71"/>
      <c r="EK33" s="71"/>
      <c r="EL33" s="71"/>
      <c r="EM33" s="71"/>
    </row>
    <row r="34" spans="1:143" x14ac:dyDescent="0.2">
      <c r="A34" s="72" t="s">
        <v>161</v>
      </c>
      <c r="B34" s="57"/>
      <c r="C34" s="62">
        <f>-C$6</f>
        <v>-11.601000000000001</v>
      </c>
      <c r="D34" s="62">
        <f t="shared" ref="D34:BO34" si="26">-D$6</f>
        <v>-12.227</v>
      </c>
      <c r="E34" s="62">
        <f t="shared" si="26"/>
        <v>-12.983000000000001</v>
      </c>
      <c r="F34" s="62">
        <f t="shared" si="26"/>
        <v>-13.7</v>
      </c>
      <c r="G34" s="62">
        <f>-G$6</f>
        <v>-14.523999999999999</v>
      </c>
      <c r="H34" s="62">
        <f t="shared" si="26"/>
        <v>-15.313078882568666</v>
      </c>
      <c r="I34" s="62">
        <f t="shared" si="26"/>
        <v>-16.393094633253401</v>
      </c>
      <c r="J34" s="62">
        <f t="shared" si="26"/>
        <v>-17.542529221918365</v>
      </c>
      <c r="K34" s="62">
        <f t="shared" si="26"/>
        <v>-18.786249935310234</v>
      </c>
      <c r="L34" s="62">
        <f t="shared" si="26"/>
        <v>-20.105845789128001</v>
      </c>
      <c r="M34" s="62">
        <f t="shared" si="26"/>
        <v>-21.482244857544547</v>
      </c>
      <c r="N34" s="62">
        <f t="shared" si="26"/>
        <v>-22.8960733091108</v>
      </c>
      <c r="O34" s="62">
        <f t="shared" si="26"/>
        <v>-24.316406819490989</v>
      </c>
      <c r="P34" s="62">
        <f t="shared" si="26"/>
        <v>-25.780198786256594</v>
      </c>
      <c r="Q34" s="62">
        <f t="shared" si="26"/>
        <v>-27.304280873809279</v>
      </c>
      <c r="R34" s="62">
        <f t="shared" si="26"/>
        <v>-28.899437593082503</v>
      </c>
      <c r="S34" s="62">
        <f t="shared" si="26"/>
        <v>-30.578504673047188</v>
      </c>
      <c r="T34" s="62">
        <f t="shared" si="26"/>
        <v>-32.304984771575732</v>
      </c>
      <c r="U34" s="62">
        <f t="shared" si="26"/>
        <v>-34.145096485454488</v>
      </c>
      <c r="V34" s="62">
        <f t="shared" si="26"/>
        <v>-36.024021869471824</v>
      </c>
      <c r="W34" s="62">
        <f t="shared" si="26"/>
        <v>-37.905224471604448</v>
      </c>
      <c r="X34" s="62">
        <f t="shared" si="26"/>
        <v>-39.791853808353061</v>
      </c>
      <c r="Y34" s="62">
        <f t="shared" si="26"/>
        <v>-41.667503364511397</v>
      </c>
      <c r="Z34" s="62">
        <f t="shared" si="26"/>
        <v>-43.530465722131545</v>
      </c>
      <c r="AA34" s="62">
        <f t="shared" si="26"/>
        <v>-45.451982991038378</v>
      </c>
      <c r="AB34" s="62">
        <f t="shared" si="26"/>
        <v>-47.395767347199509</v>
      </c>
      <c r="AC34" s="62">
        <f t="shared" si="26"/>
        <v>-49.45022700922523</v>
      </c>
      <c r="AD34" s="62">
        <f t="shared" si="26"/>
        <v>-51.583627821730389</v>
      </c>
      <c r="AE34" s="62">
        <f t="shared" si="26"/>
        <v>-53.822916290799078</v>
      </c>
      <c r="AF34" s="62">
        <f t="shared" si="26"/>
        <v>-56.16635283127173</v>
      </c>
      <c r="AG34" s="62">
        <f t="shared" si="26"/>
        <v>-58.654658049968873</v>
      </c>
      <c r="AH34" s="62">
        <f t="shared" si="26"/>
        <v>-61.272076055754326</v>
      </c>
      <c r="AI34" s="62">
        <f t="shared" si="26"/>
        <v>-64.039559787636875</v>
      </c>
      <c r="AJ34" s="62">
        <f t="shared" si="26"/>
        <v>-66.96899243620787</v>
      </c>
      <c r="AK34" s="62">
        <f t="shared" si="26"/>
        <v>-70.126120439198758</v>
      </c>
      <c r="AL34" s="62">
        <f t="shared" si="26"/>
        <v>-73.566559522358617</v>
      </c>
      <c r="AM34" s="62">
        <f t="shared" si="26"/>
        <v>-77.286631604318245</v>
      </c>
      <c r="AN34" s="62">
        <f t="shared" si="26"/>
        <v>-81.374358401277888</v>
      </c>
      <c r="AO34" s="62">
        <f t="shared" si="26"/>
        <v>-85.823793830403829</v>
      </c>
      <c r="AP34" s="62">
        <f t="shared" si="26"/>
        <v>-90.448293216939575</v>
      </c>
      <c r="AQ34" s="62">
        <f t="shared" si="26"/>
        <v>-95.288263876415087</v>
      </c>
      <c r="AR34" s="62">
        <f t="shared" si="26"/>
        <v>-100.25177894583865</v>
      </c>
      <c r="AS34" s="62">
        <f t="shared" si="26"/>
        <v>-105.41329269048796</v>
      </c>
      <c r="AT34" s="62">
        <f t="shared" si="26"/>
        <v>-110.74259513396298</v>
      </c>
      <c r="AU34" s="62">
        <f t="shared" si="26"/>
        <v>-116.1703536040776</v>
      </c>
      <c r="AV34" s="62">
        <f t="shared" si="26"/>
        <v>-121.68755540326063</v>
      </c>
      <c r="AW34" s="62">
        <f t="shared" si="26"/>
        <v>-127.26531869409636</v>
      </c>
      <c r="AX34" s="62">
        <f t="shared" si="26"/>
        <v>-133.15498726717121</v>
      </c>
      <c r="AY34" s="63">
        <f t="shared" si="26"/>
        <v>-139.13441439731679</v>
      </c>
      <c r="AZ34" s="63">
        <f t="shared" si="26"/>
        <v>-145.13226549166887</v>
      </c>
      <c r="BA34" s="63">
        <f t="shared" si="26"/>
        <v>-151.35137207563631</v>
      </c>
      <c r="BB34" s="63">
        <f t="shared" si="26"/>
        <v>-157.8926342168977</v>
      </c>
      <c r="BC34" s="63">
        <f t="shared" si="26"/>
        <v>-164.66916230674681</v>
      </c>
      <c r="BD34" s="63">
        <f t="shared" si="26"/>
        <v>-171.81508061140516</v>
      </c>
      <c r="BE34" s="63">
        <f t="shared" si="26"/>
        <v>-179.49206827717524</v>
      </c>
      <c r="BF34" s="63">
        <f t="shared" si="26"/>
        <v>-187.68303111206336</v>
      </c>
      <c r="BG34" s="63">
        <f t="shared" si="26"/>
        <v>-196.16473549011459</v>
      </c>
      <c r="BH34" s="63">
        <f t="shared" si="26"/>
        <v>-205.02712396935723</v>
      </c>
      <c r="BI34" s="63">
        <f t="shared" si="26"/>
        <v>-214.05340423642181</v>
      </c>
      <c r="BJ34" s="63">
        <f t="shared" si="26"/>
        <v>-223.23080546143984</v>
      </c>
      <c r="BK34" s="63">
        <f t="shared" si="26"/>
        <v>-232.57739874911991</v>
      </c>
      <c r="BL34" s="63">
        <f t="shared" si="26"/>
        <v>-241.96320066323199</v>
      </c>
      <c r="BM34" s="63">
        <f t="shared" si="26"/>
        <v>-251.54328664933547</v>
      </c>
      <c r="BN34" s="63">
        <f t="shared" si="26"/>
        <v>-261.32371601055775</v>
      </c>
      <c r="BO34" s="63">
        <f t="shared" si="26"/>
        <v>-271.43435962802295</v>
      </c>
      <c r="BP34" s="63">
        <f t="shared" ref="BP34:CW34" si="27">-BP$6</f>
        <v>-281.93733826254339</v>
      </c>
      <c r="BQ34" s="63">
        <f t="shared" si="27"/>
        <v>-292.86941456461</v>
      </c>
      <c r="BR34" s="63">
        <f t="shared" si="27"/>
        <v>-304.22643122717403</v>
      </c>
      <c r="BS34" s="63">
        <f t="shared" si="27"/>
        <v>-316.03722351388899</v>
      </c>
      <c r="BT34" s="63">
        <f t="shared" si="27"/>
        <v>-328.32823169365628</v>
      </c>
      <c r="BU34" s="63">
        <f t="shared" si="27"/>
        <v>-341.10800536814901</v>
      </c>
      <c r="BV34" s="63">
        <f t="shared" si="27"/>
        <v>-354.40820174736291</v>
      </c>
      <c r="BW34" s="63">
        <f t="shared" si="27"/>
        <v>-368.27709601853519</v>
      </c>
      <c r="BX34" s="63">
        <f t="shared" si="27"/>
        <v>-382.70911081552964</v>
      </c>
      <c r="BY34" s="63">
        <f t="shared" si="27"/>
        <v>-397.74655629424018</v>
      </c>
      <c r="BZ34" s="63">
        <f t="shared" si="27"/>
        <v>-413.4079560646897</v>
      </c>
      <c r="CA34" s="63">
        <f t="shared" si="27"/>
        <v>-429.69362719936191</v>
      </c>
      <c r="CB34" s="63">
        <f t="shared" si="27"/>
        <v>-446.61392319616925</v>
      </c>
      <c r="CC34" s="63">
        <f t="shared" si="27"/>
        <v>-464.15420493238901</v>
      </c>
      <c r="CD34" s="63">
        <f t="shared" si="27"/>
        <v>-482.33577718660541</v>
      </c>
      <c r="CE34" s="63">
        <f t="shared" si="27"/>
        <v>-501.14332705273847</v>
      </c>
      <c r="CF34" s="63">
        <f t="shared" si="27"/>
        <v>-520.59076752842748</v>
      </c>
      <c r="CG34" s="63">
        <f t="shared" si="27"/>
        <v>-540.6867767346605</v>
      </c>
      <c r="CH34" s="63">
        <f t="shared" si="27"/>
        <v>-561.46231698977681</v>
      </c>
      <c r="CI34" s="63">
        <f t="shared" si="27"/>
        <v>-582.93712553763567</v>
      </c>
      <c r="CJ34" s="63">
        <f t="shared" si="27"/>
        <v>-605.16464760335748</v>
      </c>
      <c r="CK34" s="63">
        <f t="shared" si="27"/>
        <v>-628.18336756730537</v>
      </c>
      <c r="CL34" s="63">
        <f t="shared" si="27"/>
        <v>-652.05528717995833</v>
      </c>
      <c r="CM34" s="63">
        <f t="shared" si="27"/>
        <v>-676.80517550810225</v>
      </c>
      <c r="CN34" s="63">
        <f t="shared" si="27"/>
        <v>-702.51855670549048</v>
      </c>
      <c r="CO34" s="63">
        <f t="shared" si="27"/>
        <v>-729.1973463679119</v>
      </c>
      <c r="CP34" s="63">
        <f t="shared" si="27"/>
        <v>-756.92864526548601</v>
      </c>
      <c r="CQ34" s="63">
        <f t="shared" si="27"/>
        <v>-785.6985233598424</v>
      </c>
      <c r="CR34" s="63">
        <f t="shared" si="27"/>
        <v>-815.52341561211847</v>
      </c>
      <c r="CS34" s="63">
        <f t="shared" si="27"/>
        <v>-846.47868315466133</v>
      </c>
      <c r="CT34" s="63">
        <f t="shared" si="27"/>
        <v>-878.5207998742909</v>
      </c>
      <c r="CU34" s="63">
        <f t="shared" si="27"/>
        <v>-911.74593425447881</v>
      </c>
      <c r="CV34" s="63">
        <f t="shared" si="27"/>
        <v>-946.1547742898133</v>
      </c>
      <c r="CW34" s="63">
        <f t="shared" si="27"/>
        <v>-981.77405443901796</v>
      </c>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71"/>
      <c r="EK34" s="71"/>
      <c r="EL34" s="71"/>
      <c r="EM34" s="71"/>
    </row>
    <row r="35" spans="1:143" x14ac:dyDescent="0.2">
      <c r="A35" s="57" t="s">
        <v>11</v>
      </c>
      <c r="B35" s="73">
        <f>'History of NZS Fund'!Q$11</f>
        <v>0</v>
      </c>
      <c r="C35" s="62">
        <f>ROUND(SUM(C$33:C$34),3)</f>
        <v>0.5</v>
      </c>
      <c r="D35" s="62">
        <f t="shared" ref="D35:BO35" si="28">ROUND(SUM(D$33:D$34),3)</f>
        <v>1</v>
      </c>
      <c r="E35" s="62">
        <f t="shared" si="28"/>
        <v>1.5</v>
      </c>
      <c r="F35" s="62">
        <f t="shared" si="28"/>
        <v>2.2000000000000002</v>
      </c>
      <c r="G35" s="62">
        <f>ROUND(SUM(G$33:G$34),3)</f>
        <v>2.5</v>
      </c>
      <c r="H35" s="62">
        <f t="shared" ca="1" si="28"/>
        <v>2.8119999999999998</v>
      </c>
      <c r="I35" s="62">
        <f t="shared" ca="1" si="28"/>
        <v>2.6349999999999998</v>
      </c>
      <c r="J35" s="62">
        <f t="shared" ca="1" si="28"/>
        <v>2.4510000000000001</v>
      </c>
      <c r="K35" s="62">
        <f t="shared" ca="1" si="28"/>
        <v>2.2149999999999999</v>
      </c>
      <c r="L35" s="62">
        <f t="shared" ca="1" si="28"/>
        <v>1.9470000000000001</v>
      </c>
      <c r="M35" s="62">
        <f t="shared" ca="1" si="28"/>
        <v>1.665</v>
      </c>
      <c r="N35" s="62">
        <f t="shared" ca="1" si="28"/>
        <v>1.389</v>
      </c>
      <c r="O35" s="62">
        <f t="shared" ca="1" si="28"/>
        <v>1.1539999999999999</v>
      </c>
      <c r="P35" s="62">
        <f t="shared" ca="1" si="28"/>
        <v>0.92200000000000004</v>
      </c>
      <c r="Q35" s="62">
        <f t="shared" ca="1" si="28"/>
        <v>0.68200000000000005</v>
      </c>
      <c r="R35" s="62">
        <f t="shared" ca="1" si="28"/>
        <v>0.42799999999999999</v>
      </c>
      <c r="S35" s="62">
        <f t="shared" ca="1" si="28"/>
        <v>0.152</v>
      </c>
      <c r="T35" s="62">
        <f t="shared" ca="1" si="28"/>
        <v>-0.104</v>
      </c>
      <c r="U35" s="62">
        <f t="shared" ca="1" si="28"/>
        <v>-0.40400000000000003</v>
      </c>
      <c r="V35" s="62">
        <f t="shared" ca="1" si="28"/>
        <v>-0.66800000000000004</v>
      </c>
      <c r="W35" s="62">
        <f t="shared" ca="1" si="28"/>
        <v>-0.85599999999999998</v>
      </c>
      <c r="X35" s="62">
        <f t="shared" ca="1" si="28"/>
        <v>-0.96899999999999997</v>
      </c>
      <c r="Y35" s="62">
        <f t="shared" ca="1" si="28"/>
        <v>-0.98399999999999999</v>
      </c>
      <c r="Z35" s="62">
        <f t="shared" ca="1" si="28"/>
        <v>-0.89900000000000002</v>
      </c>
      <c r="AA35" s="62">
        <f t="shared" ca="1" si="28"/>
        <v>-0.78700000000000003</v>
      </c>
      <c r="AB35" s="62">
        <f t="shared" ca="1" si="28"/>
        <v>-0.60799999999999998</v>
      </c>
      <c r="AC35" s="62">
        <f t="shared" ca="1" si="28"/>
        <v>-0.44700000000000001</v>
      </c>
      <c r="AD35" s="62">
        <f t="shared" ca="1" si="28"/>
        <v>-0.27300000000000002</v>
      </c>
      <c r="AE35" s="62">
        <f t="shared" ca="1" si="28"/>
        <v>-0.111</v>
      </c>
      <c r="AF35" s="62">
        <f t="shared" ca="1" si="28"/>
        <v>4.3999999999999997E-2</v>
      </c>
      <c r="AG35" s="62">
        <f t="shared" ca="1" si="28"/>
        <v>0.152</v>
      </c>
      <c r="AH35" s="62">
        <f t="shared" ca="1" si="28"/>
        <v>0.22800000000000001</v>
      </c>
      <c r="AI35" s="62">
        <f t="shared" ca="1" si="28"/>
        <v>0.25</v>
      </c>
      <c r="AJ35" s="62">
        <f t="shared" ca="1" si="28"/>
        <v>0.215</v>
      </c>
      <c r="AK35" s="62">
        <f t="shared" ca="1" si="28"/>
        <v>4.8000000000000001E-2</v>
      </c>
      <c r="AL35" s="62">
        <f t="shared" ca="1" si="28"/>
        <v>-0.29899999999999999</v>
      </c>
      <c r="AM35" s="62">
        <f t="shared" ca="1" si="28"/>
        <v>-0.82399999999999995</v>
      </c>
      <c r="AN35" s="62">
        <f t="shared" ca="1" si="28"/>
        <v>-1.6140000000000001</v>
      </c>
      <c r="AO35" s="62">
        <f t="shared" ca="1" si="28"/>
        <v>-2.653</v>
      </c>
      <c r="AP35" s="62">
        <f t="shared" ca="1" si="28"/>
        <v>-3.75</v>
      </c>
      <c r="AQ35" s="62">
        <f t="shared" ca="1" si="28"/>
        <v>-4.9459999999999997</v>
      </c>
      <c r="AR35" s="62">
        <f t="shared" ca="1" si="28"/>
        <v>-6.1230000000000002</v>
      </c>
      <c r="AS35" s="62">
        <f t="shared" ca="1" si="28"/>
        <v>-7.36</v>
      </c>
      <c r="AT35" s="62">
        <f t="shared" ca="1" si="28"/>
        <v>-8.6199999999999992</v>
      </c>
      <c r="AU35" s="62">
        <f t="shared" ca="1" si="28"/>
        <v>-9.8219999999999992</v>
      </c>
      <c r="AV35" s="62">
        <f t="shared" ca="1" si="28"/>
        <v>-10.94</v>
      </c>
      <c r="AW35" s="62">
        <f t="shared" ca="1" si="28"/>
        <v>-11.942</v>
      </c>
      <c r="AX35" s="62">
        <f t="shared" ca="1" si="28"/>
        <v>-13.065</v>
      </c>
      <c r="AY35" s="62">
        <f t="shared" ca="1" si="28"/>
        <v>-14.083</v>
      </c>
      <c r="AZ35" s="62">
        <f t="shared" ca="1" si="28"/>
        <v>-14.912000000000001</v>
      </c>
      <c r="BA35" s="62">
        <f t="shared" ca="1" si="28"/>
        <v>-15.736000000000001</v>
      </c>
      <c r="BB35" s="62">
        <f t="shared" ca="1" si="28"/>
        <v>-16.669</v>
      </c>
      <c r="BC35" s="62">
        <f t="shared" ca="1" si="28"/>
        <v>-17.597000000000001</v>
      </c>
      <c r="BD35" s="62">
        <f t="shared" ca="1" si="28"/>
        <v>-18.667000000000002</v>
      </c>
      <c r="BE35" s="62">
        <f t="shared" ca="1" si="28"/>
        <v>-20.035</v>
      </c>
      <c r="BF35" s="62">
        <f t="shared" ca="1" si="28"/>
        <v>-21.658000000000001</v>
      </c>
      <c r="BG35" s="62">
        <f t="shared" ca="1" si="28"/>
        <v>-23.324999999999999</v>
      </c>
      <c r="BH35" s="62">
        <f t="shared" ca="1" si="28"/>
        <v>-25.094000000000001</v>
      </c>
      <c r="BI35" s="62">
        <f t="shared" ca="1" si="28"/>
        <v>-26.756</v>
      </c>
      <c r="BJ35" s="62">
        <f t="shared" ca="1" si="28"/>
        <v>-28.273</v>
      </c>
      <c r="BK35" s="62">
        <f t="shared" ca="1" si="28"/>
        <v>-29.661000000000001</v>
      </c>
      <c r="BL35" s="62">
        <f t="shared" ca="1" si="28"/>
        <v>-30.774999999999999</v>
      </c>
      <c r="BM35" s="62">
        <f t="shared" ca="1" si="28"/>
        <v>-31.751999999999999</v>
      </c>
      <c r="BN35" s="62">
        <f t="shared" ca="1" si="28"/>
        <v>-32.615000000000002</v>
      </c>
      <c r="BO35" s="62">
        <f t="shared" ca="1" si="28"/>
        <v>-33.472999999999999</v>
      </c>
      <c r="BP35" s="62">
        <f t="shared" ref="BP35:CW35" ca="1" si="29">ROUND(SUM(BP$33:BP$34),3)</f>
        <v>-34.384</v>
      </c>
      <c r="BQ35" s="62">
        <f t="shared" ca="1" si="29"/>
        <v>-35.375999999999998</v>
      </c>
      <c r="BR35" s="62">
        <f t="shared" ca="1" si="29"/>
        <v>-36.438000000000002</v>
      </c>
      <c r="BS35" s="62">
        <f t="shared" ca="1" si="29"/>
        <v>-37.567</v>
      </c>
      <c r="BT35" s="62">
        <f t="shared" ca="1" si="29"/>
        <v>-38.779000000000003</v>
      </c>
      <c r="BU35" s="62">
        <f t="shared" ca="1" si="29"/>
        <v>-40.082000000000001</v>
      </c>
      <c r="BV35" s="62">
        <f t="shared" ca="1" si="29"/>
        <v>-41.472000000000001</v>
      </c>
      <c r="BW35" s="62">
        <f t="shared" ca="1" si="29"/>
        <v>-43.015999999999998</v>
      </c>
      <c r="BX35" s="62">
        <f t="shared" ca="1" si="29"/>
        <v>-44.642000000000003</v>
      </c>
      <c r="BY35" s="62">
        <f t="shared" ca="1" si="29"/>
        <v>-46.396000000000001</v>
      </c>
      <c r="BZ35" s="62">
        <f t="shared" ca="1" si="29"/>
        <v>-48.234000000000002</v>
      </c>
      <c r="CA35" s="62">
        <f t="shared" ca="1" si="29"/>
        <v>-50.167999999999999</v>
      </c>
      <c r="CB35" s="62">
        <f t="shared" ca="1" si="29"/>
        <v>-52.183</v>
      </c>
      <c r="CC35" s="62">
        <f t="shared" ca="1" si="29"/>
        <v>-54.220999999999997</v>
      </c>
      <c r="CD35" s="62">
        <f t="shared" ca="1" si="29"/>
        <v>-56.289000000000001</v>
      </c>
      <c r="CE35" s="62">
        <f t="shared" ca="1" si="29"/>
        <v>-58.338999999999999</v>
      </c>
      <c r="CF35" s="62">
        <f t="shared" ca="1" si="29"/>
        <v>-60.365000000000002</v>
      </c>
      <c r="CG35" s="62">
        <f t="shared" ca="1" si="29"/>
        <v>-62.353000000000002</v>
      </c>
      <c r="CH35" s="62">
        <f t="shared" ca="1" si="29"/>
        <v>-64.268000000000001</v>
      </c>
      <c r="CI35" s="62">
        <f t="shared" ca="1" si="29"/>
        <v>-66.165000000000006</v>
      </c>
      <c r="CJ35" s="62">
        <f t="shared" ca="1" si="29"/>
        <v>-68.034999999999997</v>
      </c>
      <c r="CK35" s="62">
        <f t="shared" ca="1" si="29"/>
        <v>-69.870999999999995</v>
      </c>
      <c r="CL35" s="62">
        <f t="shared" ca="1" si="29"/>
        <v>-71.787999999999997</v>
      </c>
      <c r="CM35" s="62">
        <f t="shared" ca="1" si="29"/>
        <v>-73.679000000000002</v>
      </c>
      <c r="CN35" s="62">
        <f t="shared" ca="1" si="29"/>
        <v>-75.649000000000001</v>
      </c>
      <c r="CO35" s="62">
        <f t="shared" ca="1" si="29"/>
        <v>-77.679000000000002</v>
      </c>
      <c r="CP35" s="62">
        <f t="shared" ca="1" si="29"/>
        <v>-79.798000000000002</v>
      </c>
      <c r="CQ35" s="62">
        <f t="shared" ca="1" si="29"/>
        <v>-81.977000000000004</v>
      </c>
      <c r="CR35" s="62">
        <f t="shared" ca="1" si="29"/>
        <v>-84.245999999999995</v>
      </c>
      <c r="CS35" s="62">
        <f t="shared" ca="1" si="29"/>
        <v>-86.548000000000002</v>
      </c>
      <c r="CT35" s="62">
        <f t="shared" ca="1" si="29"/>
        <v>-88.89</v>
      </c>
      <c r="CU35" s="62">
        <f t="shared" ca="1" si="29"/>
        <v>-91.323999999999998</v>
      </c>
      <c r="CV35" s="62">
        <f t="shared" ca="1" si="29"/>
        <v>-93.731999999999999</v>
      </c>
      <c r="CW35" s="62">
        <f t="shared" ca="1" si="29"/>
        <v>-96.15</v>
      </c>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71"/>
      <c r="EK35" s="71"/>
      <c r="EL35" s="71"/>
      <c r="EM35" s="71"/>
    </row>
    <row r="36" spans="1:143" x14ac:dyDescent="0.2">
      <c r="A36" s="57"/>
      <c r="B36" s="73"/>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71"/>
      <c r="EK36" s="71"/>
      <c r="EL36" s="71"/>
      <c r="EM36" s="71"/>
    </row>
    <row r="37" spans="1:143" x14ac:dyDescent="0.2">
      <c r="A37" s="57" t="s">
        <v>196</v>
      </c>
      <c r="B37" s="73">
        <f>SUM('History of NZS Fund'!Q$6,'History of NZS Fund'!Q$9,-'History of NZS Fund'!Q$8)</f>
        <v>6.1179999999999994</v>
      </c>
      <c r="C37" s="62">
        <f>IF(ISBLANK(Input!E$25),C$39/(1-Input!$B$14),C$10)</f>
        <v>3.7919999999999998</v>
      </c>
      <c r="D37" s="62">
        <f>IF(ISBLANK(Input!F$25),D$39/(1-Input!$B$14),D$10)</f>
        <v>3.3719999999999999</v>
      </c>
      <c r="E37" s="62">
        <f>IF(ISBLANK(Input!G$25),E$39/(1-Input!$B$14),E$10)</f>
        <v>3.7170000000000001</v>
      </c>
      <c r="F37" s="62">
        <f>IF(ISBLANK(Input!H$25),F$39/(1-Input!$B$14),F$10)</f>
        <v>4.0350000000000001</v>
      </c>
      <c r="G37" s="62">
        <f>IF(ISBLANK(Input!I$25),G$39/(1-Input!$B$14),G$10)</f>
        <v>4.5359999999999996</v>
      </c>
      <c r="H37" s="62">
        <f ca="1">IF(ISBLANK(Input!J$25),H$39/(1-Input!$B$14),H$10)</f>
        <v>4.0511945325481733</v>
      </c>
      <c r="I37" s="62">
        <f ca="1">IF(ISBLANK(Input!K$25),I$39/(1-Input!$B$14),I$10)</f>
        <v>4.5833371223777508</v>
      </c>
      <c r="J37" s="62">
        <f ca="1">IF(ISBLANK(Input!L$25),J$39/(1-Input!$B$14),J$10)</f>
        <v>5.1555400558426658</v>
      </c>
      <c r="K37" s="62">
        <f ca="1">IF(ISBLANK(Input!M$25),K$39/(1-Input!$B$14),K$10)</f>
        <v>5.7693530336499963</v>
      </c>
      <c r="L37" s="62">
        <f ca="1">IF(ISBLANK(Input!N$25),L$39/(1-Input!$B$14),L$10)</f>
        <v>6.4253556188651277</v>
      </c>
      <c r="M37" s="62">
        <f ca="1">IF(ISBLANK(Input!O$25),M$39/(1-Input!$B$14),M$10)</f>
        <v>6.9452035815723541</v>
      </c>
      <c r="N37" s="62">
        <f ca="1">IF(ISBLANK(Input!P$25),N$39/(1-Input!$B$14),N$10)</f>
        <v>7.4743231348430976</v>
      </c>
      <c r="O37" s="62">
        <f ca="1">IF(ISBLANK(Input!Q$25),O$39/(1-Input!$B$14),O$10)</f>
        <v>8.0150079105156795</v>
      </c>
      <c r="P37" s="62">
        <f ca="1">IF(ISBLANK(Input!R$25),P$39/(1-Input!$B$14),P$10)</f>
        <v>8.5697064771979523</v>
      </c>
      <c r="Q37" s="62">
        <f ca="1">IF(ISBLANK(Input!S$25),Q$39/(1-Input!$B$14),Q$10)</f>
        <v>9.1390759960900745</v>
      </c>
      <c r="R37" s="62">
        <f ca="1">IF(ISBLANK(Input!T$25),R$39/(1-Input!$B$14),R$10)</f>
        <v>9.7231487948481519</v>
      </c>
      <c r="S37" s="62">
        <f ca="1">IF(ISBLANK(Input!U$25),S$39/(1-Input!$B$14),S$10)</f>
        <v>10.321423804617844</v>
      </c>
      <c r="T37" s="62">
        <f ca="1">IF(ISBLANK(Input!V$25),T$39/(1-Input!$B$14),T$10)</f>
        <v>10.934587045443886</v>
      </c>
      <c r="U37" s="62">
        <f ca="1">IF(ISBLANK(Input!W$25),U$39/(1-Input!$B$14),U$10)</f>
        <v>11.562713721904622</v>
      </c>
      <c r="V37" s="62">
        <f ca="1">IF(ISBLANK(Input!X$25),V$39/(1-Input!$B$14),V$10)</f>
        <v>12.206233789681301</v>
      </c>
      <c r="W37" s="62">
        <f ca="1">IF(ISBLANK(Input!Y$25),W$39/(1-Input!$B$14),W$10)</f>
        <v>12.870296455568564</v>
      </c>
      <c r="X37" s="62">
        <f ca="1">IF(ISBLANK(Input!Z$25),X$39/(1-Input!$B$14),X$10)</f>
        <v>13.56193281750514</v>
      </c>
      <c r="Y37" s="62">
        <f ca="1">IF(ISBLANK(Input!AA$25),Y$39/(1-Input!$B$14),Y$10)</f>
        <v>14.289392804852163</v>
      </c>
      <c r="Z37" s="62">
        <f ca="1">IF(ISBLANK(Input!AB$25),Z$39/(1-Input!$B$14),Z$10)</f>
        <v>15.062415842462464</v>
      </c>
      <c r="AA37" s="62">
        <f ca="1">IF(ISBLANK(Input!AC$25),AA$39/(1-Input!$B$14),AA$10)</f>
        <v>15.888722639429371</v>
      </c>
      <c r="AB37" s="62">
        <f ca="1">IF(ISBLANK(Input!AD$25),AB$39/(1-Input!$B$14),AB$10)</f>
        <v>16.775011831712252</v>
      </c>
      <c r="AC37" s="62">
        <f ca="1">IF(ISBLANK(Input!AE$25),AC$39/(1-Input!$B$14),AC$10)</f>
        <v>17.726876636255504</v>
      </c>
      <c r="AD37" s="62">
        <f ca="1">IF(ISBLANK(Input!AF$25),AD$39/(1-Input!$B$14),AD$10)</f>
        <v>18.747948252140873</v>
      </c>
      <c r="AE37" s="62">
        <f ca="1">IF(ISBLANK(Input!AG$25),AE$39/(1-Input!$B$14),AE$10)</f>
        <v>19.842407107853138</v>
      </c>
      <c r="AF37" s="62">
        <f ca="1">IF(ISBLANK(Input!AH$25),AF$39/(1-Input!$B$14),AF$10)</f>
        <v>21.01385568405524</v>
      </c>
      <c r="AG37" s="62">
        <f ca="1">IF(ISBLANK(Input!AI$25),AG$39/(1-Input!$B$14),AG$10)</f>
        <v>22.264845194697021</v>
      </c>
      <c r="AH37" s="62">
        <f ca="1">IF(ISBLANK(Input!AJ$25),AH$39/(1-Input!$B$14),AH$10)</f>
        <v>23.597013857258826</v>
      </c>
      <c r="AI37" s="62">
        <f ca="1">IF(ISBLANK(Input!AK$25),AI$39/(1-Input!$B$14),AI$10)</f>
        <v>25.011895612319403</v>
      </c>
      <c r="AJ37" s="62">
        <f ca="1">IF(ISBLANK(Input!AL$25),AJ$39/(1-Input!$B$14),AJ$10)</f>
        <v>26.510117624591995</v>
      </c>
      <c r="AK37" s="62">
        <f ca="1">IF(ISBLANK(Input!AM$25),AK$39/(1-Input!$B$14),AK$10)</f>
        <v>28.089474025503737</v>
      </c>
      <c r="AL37" s="62">
        <f ca="1">IF(ISBLANK(Input!AN$25),AL$39/(1-Input!$B$14),AL$10)</f>
        <v>29.742843080000462</v>
      </c>
      <c r="AM37" s="62">
        <f ca="1">IF(ISBLANK(Input!AO$25),AM$39/(1-Input!$B$14),AM$10)</f>
        <v>31.460818317414834</v>
      </c>
      <c r="AN37" s="62">
        <f ca="1">IF(ISBLANK(Input!AP$25),AN$39/(1-Input!$B$14),AN$10)</f>
        <v>33.230328290133343</v>
      </c>
      <c r="AO37" s="62">
        <f ca="1">IF(ISBLANK(Input!AQ$25),AO$39/(1-Input!$B$14),AO$10)</f>
        <v>35.034604406585323</v>
      </c>
      <c r="AP37" s="62">
        <f ca="1">IF(ISBLANK(Input!AR$25),AP$39/(1-Input!$B$14),AP$10)</f>
        <v>36.863532276903705</v>
      </c>
      <c r="AQ37" s="62">
        <f ca="1">IF(ISBLANK(Input!AS$25),AQ$39/(1-Input!$B$14),AQ$10)</f>
        <v>38.712601992695674</v>
      </c>
      <c r="AR37" s="62">
        <f ca="1">IF(ISBLANK(Input!AT$25),AR$39/(1-Input!$B$14),AR$10)</f>
        <v>40.579707863298054</v>
      </c>
      <c r="AS37" s="62">
        <f ca="1">IF(ISBLANK(Input!AU$25),AS$39/(1-Input!$B$14),AS$10)</f>
        <v>42.464484570876998</v>
      </c>
      <c r="AT37" s="62">
        <f ca="1">IF(ISBLANK(Input!AV$25),AT$39/(1-Input!$B$14),AT$10)</f>
        <v>44.364714141510127</v>
      </c>
      <c r="AU37" s="62">
        <f ca="1">IF(ISBLANK(Input!AW$25),AU$39/(1-Input!$B$14),AU$10)</f>
        <v>46.282509151053851</v>
      </c>
      <c r="AV37" s="62">
        <f ca="1">IF(ISBLANK(Input!AX$25),AV$39/(1-Input!$B$14),AV$10)</f>
        <v>48.224328184415107</v>
      </c>
      <c r="AW37" s="62">
        <f ca="1">IF(ISBLANK(Input!AY$25),AW$39/(1-Input!$B$14),AW$10)</f>
        <v>50.199233987892981</v>
      </c>
      <c r="AX37" s="62">
        <f ca="1">IF(ISBLANK(Input!AZ$25),AX$39/(1-Input!$B$14),AX$10)</f>
        <v>52.209429501294473</v>
      </c>
      <c r="AY37" s="62">
        <f ca="1">IF(ISBLANK(Input!BA$25),AY$39/(1-Input!$B$14),AY$10)</f>
        <v>54.255970240688384</v>
      </c>
      <c r="AZ37" s="62">
        <f ca="1">IF(ISBLANK(Input!BB$25),AZ$39/(1-Input!$B$14),AZ$10)</f>
        <v>56.352171199118786</v>
      </c>
      <c r="BA37" s="62">
        <f ca="1">IF(ISBLANK(Input!BC$25),BA$39/(1-Input!$B$14),BA$10)</f>
        <v>58.508779874625546</v>
      </c>
      <c r="BB37" s="62">
        <f ca="1">IF(ISBLANK(Input!BD$25),BB$39/(1-Input!$B$14),BB$10)</f>
        <v>60.725577664519975</v>
      </c>
      <c r="BC37" s="62">
        <f ca="1">IF(ISBLANK(Input!BE$25),BC$39/(1-Input!$B$14),BC$10)</f>
        <v>63.001912337637016</v>
      </c>
      <c r="BD37" s="62">
        <f ca="1">IF(ISBLANK(Input!BF$25),BD$39/(1-Input!$B$14),BD$10)</f>
        <v>65.336304143071388</v>
      </c>
      <c r="BE37" s="62">
        <f ca="1">IF(ISBLANK(Input!BG$25),BE$39/(1-Input!$B$14),BE$10)</f>
        <v>67.715536861473481</v>
      </c>
      <c r="BF37" s="62">
        <f ca="1">IF(ISBLANK(Input!BH$25),BF$39/(1-Input!$B$14),BF$10)</f>
        <v>70.120894428545469</v>
      </c>
      <c r="BG37" s="62">
        <f ca="1">IF(ISBLANK(Input!BI$25),BG$39/(1-Input!$B$14),BG$10)</f>
        <v>72.5420221422456</v>
      </c>
      <c r="BH37" s="62">
        <f ca="1">IF(ISBLANK(Input!BJ$25),BH$39/(1-Input!$B$14),BH$10)</f>
        <v>74.974339329893198</v>
      </c>
      <c r="BI37" s="62">
        <f ca="1">IF(ISBLANK(Input!BK$25),BI$39/(1-Input!$B$14),BI$10)</f>
        <v>77.418315073819556</v>
      </c>
      <c r="BJ37" s="62">
        <f ca="1">IF(ISBLANK(Input!BL$25),BJ$39/(1-Input!$B$14),BJ$10)</f>
        <v>79.884271235946855</v>
      </c>
      <c r="BK37" s="62">
        <f ca="1">IF(ISBLANK(Input!BM$25),BK$39/(1-Input!$B$14),BK$10)</f>
        <v>82.384087184383262</v>
      </c>
      <c r="BL37" s="62">
        <f ca="1">IF(ISBLANK(Input!BN$25),BL$39/(1-Input!$B$14),BL$10)</f>
        <v>84.935014765462469</v>
      </c>
      <c r="BM37" s="62">
        <f ca="1">IF(ISBLANK(Input!BO$25),BM$39/(1-Input!$B$14),BM$10)</f>
        <v>87.556155153422253</v>
      </c>
      <c r="BN37" s="62">
        <f ca="1">IF(ISBLANK(Input!BP$25),BN$39/(1-Input!$B$14),BN$10)</f>
        <v>90.261369623339547</v>
      </c>
      <c r="BO37" s="62">
        <f ca="1">IF(ISBLANK(Input!BQ$25),BO$39/(1-Input!$B$14),BO$10)</f>
        <v>93.060416470526064</v>
      </c>
      <c r="BP37" s="62">
        <f ca="1">IF(ISBLANK(Input!BR$25),BP$39/(1-Input!$B$14),BP$10)</f>
        <v>95.957107904126147</v>
      </c>
      <c r="BQ37" s="62">
        <f ca="1">IF(ISBLANK(Input!BS$25),BQ$39/(1-Input!$B$14),BQ$10)</f>
        <v>98.95211539349161</v>
      </c>
      <c r="BR37" s="62">
        <f ca="1">IF(ISBLANK(Input!BT$25),BR$39/(1-Input!$B$14),BR$10)</f>
        <v>102.04542368657449</v>
      </c>
      <c r="BS37" s="62">
        <f ca="1">IF(ISBLANK(Input!BU$25),BS$39/(1-Input!$B$14),BS$10)</f>
        <v>105.23757038977165</v>
      </c>
      <c r="BT37" s="62">
        <f ca="1">IF(ISBLANK(Input!BV$25),BT$39/(1-Input!$B$14),BT$10)</f>
        <v>108.52865948371532</v>
      </c>
      <c r="BU37" s="62">
        <f ca="1">IF(ISBLANK(Input!BW$25),BU$39/(1-Input!$B$14),BU$10)</f>
        <v>111.91786234173122</v>
      </c>
      <c r="BV37" s="62">
        <f ca="1">IF(ISBLANK(Input!BX$25),BV$39/(1-Input!$B$14),BV$10)</f>
        <v>115.40412515569245</v>
      </c>
      <c r="BW37" s="62">
        <f ca="1">IF(ISBLANK(Input!BY$25),BW$39/(1-Input!$B$14),BW$10)</f>
        <v>118.98403725565275</v>
      </c>
      <c r="BX37" s="62">
        <f ca="1">IF(ISBLANK(Input!BZ$25),BX$39/(1-Input!$B$14),BX$10)</f>
        <v>122.65392214729592</v>
      </c>
      <c r="BY37" s="62">
        <f ca="1">IF(ISBLANK(Input!CA$25),BY$39/(1-Input!$B$14),BY$10)</f>
        <v>126.4111044799911</v>
      </c>
      <c r="BZ37" s="62">
        <f ca="1">IF(ISBLANK(Input!CB$25),BZ$39/(1-Input!$B$14),BZ$10)</f>
        <v>130.25250750812143</v>
      </c>
      <c r="CA37" s="62">
        <f ca="1">IF(ISBLANK(Input!CC$25),CA$39/(1-Input!$B$14),CA$10)</f>
        <v>134.1762077256416</v>
      </c>
      <c r="CB37" s="62">
        <f ca="1">IF(ISBLANK(Input!CD$25),CB$39/(1-Input!$B$14),CB$10)</f>
        <v>138.18023347081447</v>
      </c>
      <c r="CC37" s="62">
        <f ca="1">IF(ISBLANK(Input!CE$25),CC$39/(1-Input!$B$14),CC$10)</f>
        <v>142.26522755407512</v>
      </c>
      <c r="CD37" s="62">
        <f ca="1">IF(ISBLANK(Input!CF$25),CD$39/(1-Input!$B$14),CD$10)</f>
        <v>146.43395426256262</v>
      </c>
      <c r="CE37" s="62">
        <f ca="1">IF(ISBLANK(Input!CG$25),CE$39/(1-Input!$B$14),CE$10)</f>
        <v>150.69081849705199</v>
      </c>
      <c r="CF37" s="62">
        <f ca="1">IF(ISBLANK(Input!CH$25),CF$39/(1-Input!$B$14),CF$10)</f>
        <v>155.04264234505229</v>
      </c>
      <c r="CG37" s="62">
        <f ca="1">IF(ISBLANK(Input!CI$25),CG$39/(1-Input!$B$14),CG$10)</f>
        <v>159.49740687801631</v>
      </c>
      <c r="CH37" s="62">
        <f ca="1">IF(ISBLANK(Input!CJ$25),CH$39/(1-Input!$B$14),CH$10)</f>
        <v>164.06541325559635</v>
      </c>
      <c r="CI37" s="62">
        <f ca="1">IF(ISBLANK(Input!CK$25),CI$39/(1-Input!$B$14),CI$10)</f>
        <v>168.75696834334261</v>
      </c>
      <c r="CJ37" s="62">
        <f ca="1">IF(ISBLANK(Input!CL$25),CJ$39/(1-Input!$B$14),CJ$10)</f>
        <v>173.58109989936744</v>
      </c>
      <c r="CK37" s="62">
        <f ca="1">IF(ISBLANK(Input!CM$25),CK$39/(1-Input!$B$14),CK$10)</f>
        <v>178.54798965317119</v>
      </c>
      <c r="CL37" s="62">
        <f ca="1">IF(ISBLANK(Input!CN$25),CL$39/(1-Input!$B$14),CL$10)</f>
        <v>183.66448901640061</v>
      </c>
      <c r="CM37" s="62">
        <f ca="1">IF(ISBLANK(Input!CO$25),CM$39/(1-Input!$B$14),CM$10)</f>
        <v>188.93713726089538</v>
      </c>
      <c r="CN37" s="62">
        <f ca="1">IF(ISBLANK(Input!CP$25),CN$39/(1-Input!$B$14),CN$10)</f>
        <v>194.37332883486334</v>
      </c>
      <c r="CO37" s="62">
        <f ca="1">IF(ISBLANK(Input!CQ$25),CO$39/(1-Input!$B$14),CO$10)</f>
        <v>199.97735600809284</v>
      </c>
      <c r="CP37" s="62">
        <f ca="1">IF(ISBLANK(Input!CR$25),CP$39/(1-Input!$B$14),CP$10)</f>
        <v>205.75346864219412</v>
      </c>
      <c r="CQ37" s="62">
        <f ca="1">IF(ISBLANK(Input!CS$25),CQ$39/(1-Input!$B$14),CQ$10)</f>
        <v>211.70606109632749</v>
      </c>
      <c r="CR37" s="62">
        <f ca="1">IF(ISBLANK(Input!CT$25),CR$39/(1-Input!$B$14),CR$10)</f>
        <v>217.83985815983351</v>
      </c>
      <c r="CS37" s="62">
        <f ca="1">IF(ISBLANK(Input!CU$25),CS$39/(1-Input!$B$14),CS$10)</f>
        <v>224.16074321783438</v>
      </c>
      <c r="CT37" s="62">
        <f ca="1">IF(ISBLANK(Input!CV$25),CT$39/(1-Input!$B$14),CT$10)</f>
        <v>230.67699093490506</v>
      </c>
      <c r="CU37" s="62">
        <f ca="1">IF(ISBLANK(Input!CW$25),CU$39/(1-Input!$B$14),CU$10)</f>
        <v>237.3951772182688</v>
      </c>
      <c r="CV37" s="62">
        <f ca="1">IF(ISBLANK(Input!CX$25),CV$39/(1-Input!$B$14),CV$10)</f>
        <v>244.324494477527</v>
      </c>
      <c r="CW37" s="62">
        <f ca="1">IF(ISBLANK(Input!CY$25),CW$39/(1-Input!$B$14),CW$10)</f>
        <v>251.47812029882911</v>
      </c>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71"/>
      <c r="EK37" s="71"/>
      <c r="EL37" s="71"/>
      <c r="EM37" s="71"/>
    </row>
    <row r="38" spans="1:143" x14ac:dyDescent="0.2">
      <c r="A38" s="72" t="s">
        <v>197</v>
      </c>
      <c r="B38" s="73">
        <f>'History of NZS Fund'!Q$7</f>
        <v>1.139</v>
      </c>
      <c r="C38" s="62">
        <f>IF(ISBLANK(Input!E$27),C$37*Input!$B$14,C$11)</f>
        <v>0.70699999999999996</v>
      </c>
      <c r="D38" s="62">
        <f>IF(ISBLANK(Input!F$27),D$37*Input!$B$14,D$11)</f>
        <v>0.80700000000000005</v>
      </c>
      <c r="E38" s="62">
        <f>IF(ISBLANK(Input!G$27),E$37*Input!$B$14,E$11)</f>
        <v>0.89</v>
      </c>
      <c r="F38" s="62">
        <f>IF(ISBLANK(Input!H$27),F$37*Input!$B$14,F$11)</f>
        <v>0.96799999999999997</v>
      </c>
      <c r="G38" s="62">
        <f>IF(ISBLANK(Input!I$27),G$37*Input!$B$14,G$11)</f>
        <v>1.089</v>
      </c>
      <c r="H38" s="62">
        <f ca="1">IF(ISBLANK(Input!J$27),H$37*Input!$B$14,H$11)</f>
        <v>0.97228668781156158</v>
      </c>
      <c r="I38" s="62">
        <f ca="1">IF(ISBLANK(Input!K$27),I$37*Input!$B$14,I$11)</f>
        <v>1.1000009093706602</v>
      </c>
      <c r="J38" s="62">
        <f ca="1">IF(ISBLANK(Input!L$27),J$37*Input!$B$14,J$11)</f>
        <v>1.2373296134022398</v>
      </c>
      <c r="K38" s="62">
        <f ca="1">IF(ISBLANK(Input!M$27),K$37*Input!$B$14,K$11)</f>
        <v>1.384644728075999</v>
      </c>
      <c r="L38" s="62">
        <f ca="1">IF(ISBLANK(Input!N$27),L$37*Input!$B$14,L$11)</f>
        <v>1.5420853485276307</v>
      </c>
      <c r="M38" s="62">
        <f ca="1">IF(ISBLANK(Input!O$27),M$37*Input!$B$14,M$11)</f>
        <v>1.6668488595773649</v>
      </c>
      <c r="N38" s="62">
        <f ca="1">IF(ISBLANK(Input!P$27),N$37*Input!$B$14,N$11)</f>
        <v>1.7938375523623433</v>
      </c>
      <c r="O38" s="62">
        <f ca="1">IF(ISBLANK(Input!Q$27),O$37*Input!$B$14,O$11)</f>
        <v>1.9236018985237631</v>
      </c>
      <c r="P38" s="62">
        <f ca="1">IF(ISBLANK(Input!R$27),P$37*Input!$B$14,P$11)</f>
        <v>2.0567295545275086</v>
      </c>
      <c r="Q38" s="62">
        <f ca="1">IF(ISBLANK(Input!S$27),Q$37*Input!$B$14,Q$11)</f>
        <v>2.1933782390616177</v>
      </c>
      <c r="R38" s="62">
        <f ca="1">IF(ISBLANK(Input!T$27),R$37*Input!$B$14,R$11)</f>
        <v>2.3335557107635565</v>
      </c>
      <c r="S38" s="62">
        <f ca="1">IF(ISBLANK(Input!U$27),S$37*Input!$B$14,S$11)</f>
        <v>2.4771417131082822</v>
      </c>
      <c r="T38" s="62">
        <f ca="1">IF(ISBLANK(Input!V$27),T$37*Input!$B$14,T$11)</f>
        <v>2.6243008909065324</v>
      </c>
      <c r="U38" s="62">
        <f ca="1">IF(ISBLANK(Input!W$27),U$37*Input!$B$14,U$11)</f>
        <v>2.7750512932571092</v>
      </c>
      <c r="V38" s="62">
        <f ca="1">IF(ISBLANK(Input!X$27),V$37*Input!$B$14,V$11)</f>
        <v>2.9294961095235119</v>
      </c>
      <c r="W38" s="62">
        <f ca="1">IF(ISBLANK(Input!Y$27),W$37*Input!$B$14,W$11)</f>
        <v>3.0888711493364553</v>
      </c>
      <c r="X38" s="62">
        <f ca="1">IF(ISBLANK(Input!Z$27),X$37*Input!$B$14,X$11)</f>
        <v>3.2548638762012332</v>
      </c>
      <c r="Y38" s="62">
        <f ca="1">IF(ISBLANK(Input!AA$27),Y$37*Input!$B$14,Y$11)</f>
        <v>3.4294542731645188</v>
      </c>
      <c r="Z38" s="62">
        <f ca="1">IF(ISBLANK(Input!AB$27),Z$37*Input!$B$14,Z$11)</f>
        <v>3.6149798021909914</v>
      </c>
      <c r="AA38" s="62">
        <f ca="1">IF(ISBLANK(Input!AC$27),AA$37*Input!$B$14,AA$11)</f>
        <v>3.8132934334630488</v>
      </c>
      <c r="AB38" s="62">
        <f ca="1">IF(ISBLANK(Input!AD$27),AB$37*Input!$B$14,AB$11)</f>
        <v>4.02600283961094</v>
      </c>
      <c r="AC38" s="62">
        <f ca="1">IF(ISBLANK(Input!AE$27),AC$37*Input!$B$14,AC$11)</f>
        <v>4.2544503927013206</v>
      </c>
      <c r="AD38" s="62">
        <f ca="1">IF(ISBLANK(Input!AF$27),AD$37*Input!$B$14,AD$11)</f>
        <v>4.4995075805138089</v>
      </c>
      <c r="AE38" s="62">
        <f ca="1">IF(ISBLANK(Input!AG$27),AE$37*Input!$B$14,AE$11)</f>
        <v>4.7621777058847528</v>
      </c>
      <c r="AF38" s="62">
        <f ca="1">IF(ISBLANK(Input!AH$27),AF$37*Input!$B$14,AF$11)</f>
        <v>5.0433253641732572</v>
      </c>
      <c r="AG38" s="62">
        <f ca="1">IF(ISBLANK(Input!AI$27),AG$37*Input!$B$14,AG$11)</f>
        <v>5.3435628467272851</v>
      </c>
      <c r="AH38" s="62">
        <f ca="1">IF(ISBLANK(Input!AJ$27),AH$37*Input!$B$14,AH$11)</f>
        <v>5.6632833257421185</v>
      </c>
      <c r="AI38" s="62">
        <f ca="1">IF(ISBLANK(Input!AK$27),AI$37*Input!$B$14,AI$11)</f>
        <v>6.0028549469566563</v>
      </c>
      <c r="AJ38" s="62">
        <f ca="1">IF(ISBLANK(Input!AL$27),AJ$37*Input!$B$14,AJ$11)</f>
        <v>6.3624282299020782</v>
      </c>
      <c r="AK38" s="62">
        <f ca="1">IF(ISBLANK(Input!AM$27),AK$37*Input!$B$14,AK$11)</f>
        <v>6.7414737661208965</v>
      </c>
      <c r="AL38" s="62">
        <f ca="1">IF(ISBLANK(Input!AN$27),AL$37*Input!$B$14,AL$11)</f>
        <v>7.1382823392001109</v>
      </c>
      <c r="AM38" s="62">
        <f ca="1">IF(ISBLANK(Input!AO$27),AM$37*Input!$B$14,AM$11)</f>
        <v>7.5505963961795599</v>
      </c>
      <c r="AN38" s="62">
        <f ca="1">IF(ISBLANK(Input!AP$27),AN$37*Input!$B$14,AN$11)</f>
        <v>7.9752787896320019</v>
      </c>
      <c r="AO38" s="62">
        <f ca="1">IF(ISBLANK(Input!AQ$27),AO$37*Input!$B$14,AO$11)</f>
        <v>8.4083050575804776</v>
      </c>
      <c r="AP38" s="62">
        <f ca="1">IF(ISBLANK(Input!AR$27),AP$37*Input!$B$14,AP$11)</f>
        <v>8.8472477464568886</v>
      </c>
      <c r="AQ38" s="62">
        <f ca="1">IF(ISBLANK(Input!AS$27),AQ$37*Input!$B$14,AQ$11)</f>
        <v>9.2910244782469622</v>
      </c>
      <c r="AR38" s="62">
        <f ca="1">IF(ISBLANK(Input!AT$27),AR$37*Input!$B$14,AR$11)</f>
        <v>9.7391298871915328</v>
      </c>
      <c r="AS38" s="62">
        <f ca="1">IF(ISBLANK(Input!AU$27),AS$37*Input!$B$14,AS$11)</f>
        <v>10.19147629701048</v>
      </c>
      <c r="AT38" s="62">
        <f ca="1">IF(ISBLANK(Input!AV$27),AT$37*Input!$B$14,AT$11)</f>
        <v>10.64753139396243</v>
      </c>
      <c r="AU38" s="62">
        <f ca="1">IF(ISBLANK(Input!AW$27),AU$37*Input!$B$14,AU$11)</f>
        <v>11.107802196252925</v>
      </c>
      <c r="AV38" s="62">
        <f ca="1">IF(ISBLANK(Input!AX$27),AV$37*Input!$B$14,AV$11)</f>
        <v>11.573838764259625</v>
      </c>
      <c r="AW38" s="62">
        <f ca="1">IF(ISBLANK(Input!AY$27),AW$37*Input!$B$14,AW$11)</f>
        <v>12.047816157094315</v>
      </c>
      <c r="AX38" s="62">
        <f ca="1">IF(ISBLANK(Input!AZ$27),AX$37*Input!$B$14,AX$11)</f>
        <v>12.530263080310673</v>
      </c>
      <c r="AY38" s="62">
        <f ca="1">IF(ISBLANK(Input!BA$27),AY$37*Input!$B$14,AY$11)</f>
        <v>13.021432857765213</v>
      </c>
      <c r="AZ38" s="62">
        <f ca="1">IF(ISBLANK(Input!BB$27),AZ$37*Input!$B$14,AZ$11)</f>
        <v>13.524521087788509</v>
      </c>
      <c r="BA38" s="62">
        <f ca="1">IF(ISBLANK(Input!BC$27),BA$37*Input!$B$14,BA$11)</f>
        <v>14.04210716991013</v>
      </c>
      <c r="BB38" s="62">
        <f ca="1">IF(ISBLANK(Input!BD$27),BB$37*Input!$B$14,BB$11)</f>
        <v>14.574138639484794</v>
      </c>
      <c r="BC38" s="62">
        <f ca="1">IF(ISBLANK(Input!BE$27),BC$37*Input!$B$14,BC$11)</f>
        <v>15.120458961032883</v>
      </c>
      <c r="BD38" s="62">
        <f ca="1">IF(ISBLANK(Input!BF$27),BD$37*Input!$B$14,BD$11)</f>
        <v>15.680712994337133</v>
      </c>
      <c r="BE38" s="62">
        <f ca="1">IF(ISBLANK(Input!BG$27),BE$37*Input!$B$14,BE$11)</f>
        <v>16.251728846753636</v>
      </c>
      <c r="BF38" s="62">
        <f ca="1">IF(ISBLANK(Input!BH$27),BF$37*Input!$B$14,BF$11)</f>
        <v>16.829014662850913</v>
      </c>
      <c r="BG38" s="62">
        <f ca="1">IF(ISBLANK(Input!BI$27),BG$37*Input!$B$14,BG$11)</f>
        <v>17.410085314138943</v>
      </c>
      <c r="BH38" s="62">
        <f ca="1">IF(ISBLANK(Input!BJ$27),BH$37*Input!$B$14,BH$11)</f>
        <v>17.993841439174368</v>
      </c>
      <c r="BI38" s="62">
        <f ca="1">IF(ISBLANK(Input!BK$27),BI$37*Input!$B$14,BI$11)</f>
        <v>18.580395617716693</v>
      </c>
      <c r="BJ38" s="62">
        <f ca="1">IF(ISBLANK(Input!BL$27),BJ$37*Input!$B$14,BJ$11)</f>
        <v>19.172225096627244</v>
      </c>
      <c r="BK38" s="62">
        <f ca="1">IF(ISBLANK(Input!BM$27),BK$37*Input!$B$14,BK$11)</f>
        <v>19.77218092425198</v>
      </c>
      <c r="BL38" s="62">
        <f ca="1">IF(ISBLANK(Input!BN$27),BL$37*Input!$B$14,BL$11)</f>
        <v>20.384403543710992</v>
      </c>
      <c r="BM38" s="62">
        <f ca="1">IF(ISBLANK(Input!BO$27),BM$37*Input!$B$14,BM$11)</f>
        <v>21.013477236821341</v>
      </c>
      <c r="BN38" s="62">
        <f ca="1">IF(ISBLANK(Input!BP$27),BN$37*Input!$B$14,BN$11)</f>
        <v>21.662728709601492</v>
      </c>
      <c r="BO38" s="62">
        <f ca="1">IF(ISBLANK(Input!BQ$27),BO$37*Input!$B$14,BO$11)</f>
        <v>22.334499952926254</v>
      </c>
      <c r="BP38" s="62">
        <f ca="1">IF(ISBLANK(Input!BR$27),BP$37*Input!$B$14,BP$11)</f>
        <v>23.029705896990276</v>
      </c>
      <c r="BQ38" s="62">
        <f ca="1">IF(ISBLANK(Input!BS$27),BQ$37*Input!$B$14,BQ$11)</f>
        <v>23.748507694437986</v>
      </c>
      <c r="BR38" s="62">
        <f ca="1">IF(ISBLANK(Input!BT$27),BR$37*Input!$B$14,BR$11)</f>
        <v>24.490901684777878</v>
      </c>
      <c r="BS38" s="62">
        <f ca="1">IF(ISBLANK(Input!BU$27),BS$37*Input!$B$14,BS$11)</f>
        <v>25.257016893545195</v>
      </c>
      <c r="BT38" s="62">
        <f ca="1">IF(ISBLANK(Input!BV$27),BT$37*Input!$B$14,BT$11)</f>
        <v>26.046878276091675</v>
      </c>
      <c r="BU38" s="62">
        <f ca="1">IF(ISBLANK(Input!BW$27),BU$37*Input!$B$14,BU$11)</f>
        <v>26.860286962015493</v>
      </c>
      <c r="BV38" s="62">
        <f ca="1">IF(ISBLANK(Input!BX$27),BV$37*Input!$B$14,BV$11)</f>
        <v>27.696990037366188</v>
      </c>
      <c r="BW38" s="62">
        <f ca="1">IF(ISBLANK(Input!BY$27),BW$37*Input!$B$14,BW$11)</f>
        <v>28.55616894135666</v>
      </c>
      <c r="BX38" s="62">
        <f ca="1">IF(ISBLANK(Input!BZ$27),BX$37*Input!$B$14,BX$11)</f>
        <v>29.436941315351017</v>
      </c>
      <c r="BY38" s="62">
        <f ca="1">IF(ISBLANK(Input!CA$27),BY$37*Input!$B$14,BY$11)</f>
        <v>30.338665075197863</v>
      </c>
      <c r="BZ38" s="62">
        <f ca="1">IF(ISBLANK(Input!CB$27),BZ$37*Input!$B$14,BZ$11)</f>
        <v>31.260601801949139</v>
      </c>
      <c r="CA38" s="62">
        <f ca="1">IF(ISBLANK(Input!CC$27),CA$37*Input!$B$14,CA$11)</f>
        <v>32.202289854153982</v>
      </c>
      <c r="CB38" s="62">
        <f ca="1">IF(ISBLANK(Input!CD$27),CB$37*Input!$B$14,CB$11)</f>
        <v>33.16325603299547</v>
      </c>
      <c r="CC38" s="62">
        <f ca="1">IF(ISBLANK(Input!CE$27),CC$37*Input!$B$14,CC$11)</f>
        <v>34.143654612978025</v>
      </c>
      <c r="CD38" s="62">
        <f ca="1">IF(ISBLANK(Input!CF$27),CD$37*Input!$B$14,CD$11)</f>
        <v>35.144149023015025</v>
      </c>
      <c r="CE38" s="62">
        <f ca="1">IF(ISBLANK(Input!CG$27),CE$37*Input!$B$14,CE$11)</f>
        <v>36.165796439292478</v>
      </c>
      <c r="CF38" s="62">
        <f ca="1">IF(ISBLANK(Input!CH$27),CF$37*Input!$B$14,CF$11)</f>
        <v>37.210234162812547</v>
      </c>
      <c r="CG38" s="62">
        <f ca="1">IF(ISBLANK(Input!CI$27),CG$37*Input!$B$14,CG$11)</f>
        <v>38.279377650723909</v>
      </c>
      <c r="CH38" s="62">
        <f ca="1">IF(ISBLANK(Input!CJ$27),CH$37*Input!$B$14,CH$11)</f>
        <v>39.375699181343123</v>
      </c>
      <c r="CI38" s="62">
        <f ca="1">IF(ISBLANK(Input!CK$27),CI$37*Input!$B$14,CI$11)</f>
        <v>40.501672402402221</v>
      </c>
      <c r="CJ38" s="62">
        <f ca="1">IF(ISBLANK(Input!CL$27),CJ$37*Input!$B$14,CJ$11)</f>
        <v>41.659463975848183</v>
      </c>
      <c r="CK38" s="62">
        <f ca="1">IF(ISBLANK(Input!CM$27),CK$37*Input!$B$14,CK$11)</f>
        <v>42.851517516761085</v>
      </c>
      <c r="CL38" s="62">
        <f ca="1">IF(ISBLANK(Input!CN$27),CL$37*Input!$B$14,CL$11)</f>
        <v>44.079477363936142</v>
      </c>
      <c r="CM38" s="62">
        <f ca="1">IF(ISBLANK(Input!CO$27),CM$37*Input!$B$14,CM$11)</f>
        <v>45.34491294261489</v>
      </c>
      <c r="CN38" s="62">
        <f ca="1">IF(ISBLANK(Input!CP$27),CN$37*Input!$B$14,CN$11)</f>
        <v>46.649598920367204</v>
      </c>
      <c r="CO38" s="62">
        <f ca="1">IF(ISBLANK(Input!CQ$27),CO$37*Input!$B$14,CO$11)</f>
        <v>47.994565441942278</v>
      </c>
      <c r="CP38" s="62">
        <f ca="1">IF(ISBLANK(Input!CR$27),CP$37*Input!$B$14,CP$11)</f>
        <v>49.380832474126585</v>
      </c>
      <c r="CQ38" s="62">
        <f ca="1">IF(ISBLANK(Input!CS$27),CQ$37*Input!$B$14,CQ$11)</f>
        <v>50.809454663118593</v>
      </c>
      <c r="CR38" s="62">
        <f ca="1">IF(ISBLANK(Input!CT$27),CR$37*Input!$B$14,CR$11)</f>
        <v>52.281565958360041</v>
      </c>
      <c r="CS38" s="62">
        <f ca="1">IF(ISBLANK(Input!CU$27),CS$37*Input!$B$14,CS$11)</f>
        <v>53.798578372280247</v>
      </c>
      <c r="CT38" s="62">
        <f ca="1">IF(ISBLANK(Input!CV$27),CT$37*Input!$B$14,CT$11)</f>
        <v>55.362477824377216</v>
      </c>
      <c r="CU38" s="62">
        <f ca="1">IF(ISBLANK(Input!CW$27),CU$37*Input!$B$14,CU$11)</f>
        <v>56.974842532384507</v>
      </c>
      <c r="CV38" s="62">
        <f ca="1">IF(ISBLANK(Input!CX$27),CV$37*Input!$B$14,CV$11)</f>
        <v>58.637878674606476</v>
      </c>
      <c r="CW38" s="62">
        <f ca="1">IF(ISBLANK(Input!CY$27),CW$37*Input!$B$14,CW$11)</f>
        <v>60.354748871718982</v>
      </c>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71"/>
      <c r="EK38" s="71"/>
      <c r="EL38" s="71"/>
      <c r="EM38" s="71"/>
    </row>
    <row r="39" spans="1:143" x14ac:dyDescent="0.2">
      <c r="A39" s="57" t="s">
        <v>198</v>
      </c>
      <c r="B39" s="73">
        <f>B$37-B$38</f>
        <v>4.9789999999999992</v>
      </c>
      <c r="C39" s="74">
        <f>IF(ISBLANK(Input!E$25),B$43*C$17+C$35*C$19,C$37-C$38)</f>
        <v>3.085</v>
      </c>
      <c r="D39" s="74">
        <f>IF(ISBLANK(Input!F$25),C$43*D$17+D$35*D$19,D$37-D$38)</f>
        <v>2.5649999999999999</v>
      </c>
      <c r="E39" s="74">
        <f>IF(ISBLANK(Input!G$25),D$43*E$17+E$35*E$19,E$37-E$38)</f>
        <v>2.827</v>
      </c>
      <c r="F39" s="74">
        <f>IF(ISBLANK(Input!H$25),E$43*F$17+F$35*F$19,F$37-F$38)</f>
        <v>3.0670000000000002</v>
      </c>
      <c r="G39" s="74">
        <f>IF(ISBLANK(Input!I$25),F$43*G$17+G$35*G$19,G$37-G$38)</f>
        <v>3.4469999999999996</v>
      </c>
      <c r="H39" s="74">
        <f ca="1">IF(ISBLANK(Input!J$25),G$43*H$17+H$35*H$19,H$37-H$38)</f>
        <v>3.0789078447366118</v>
      </c>
      <c r="I39" s="74">
        <f ca="1">IF(ISBLANK(Input!K$25),H$43*I$17+I$35*I$19,I$37-I$38)</f>
        <v>3.4833362130070906</v>
      </c>
      <c r="J39" s="74">
        <f ca="1">IF(ISBLANK(Input!L$25),I$43*J$17+J$35*J$19,J$37-J$38)</f>
        <v>3.9182104424404258</v>
      </c>
      <c r="K39" s="74">
        <f ca="1">IF(ISBLANK(Input!M$25),J$43*K$17+K$35*K$19,K$37-K$38)</f>
        <v>4.384708305573997</v>
      </c>
      <c r="L39" s="74">
        <f ca="1">IF(ISBLANK(Input!N$25),K$43*L$17+L$35*L$19,L$37-L$38)</f>
        <v>4.8832702703374968</v>
      </c>
      <c r="M39" s="74">
        <f ca="1">IF(ISBLANK(Input!O$25),L$43*M$17+M$35*M$19,M$37-M$38)</f>
        <v>5.2783547219949893</v>
      </c>
      <c r="N39" s="74">
        <f ca="1">IF(ISBLANK(Input!P$25),M$43*N$17+N$35*N$19,N$37-N$38)</f>
        <v>5.6804855824807543</v>
      </c>
      <c r="O39" s="74">
        <f ca="1">IF(ISBLANK(Input!Q$25),N$43*O$17+O$35*O$19,O$37-O$38)</f>
        <v>6.0914060119919169</v>
      </c>
      <c r="P39" s="74">
        <f ca="1">IF(ISBLANK(Input!R$25),O$43*P$17+P$35*P$19,P$37-P$38)</f>
        <v>6.5129769226704433</v>
      </c>
      <c r="Q39" s="74">
        <f ca="1">IF(ISBLANK(Input!S$25),P$43*Q$17+Q$35*Q$19,Q$37-Q$38)</f>
        <v>6.9456977570284568</v>
      </c>
      <c r="R39" s="74">
        <f ca="1">IF(ISBLANK(Input!T$25),Q$43*R$17+R$35*R$19,R$37-R$38)</f>
        <v>7.3895930840845958</v>
      </c>
      <c r="S39" s="74">
        <f ca="1">IF(ISBLANK(Input!U$25),R$43*S$17+S$35*S$19,S$37-S$38)</f>
        <v>7.8442820915095615</v>
      </c>
      <c r="T39" s="74">
        <f ca="1">IF(ISBLANK(Input!V$25),S$43*T$17+T$35*T$19,T$37-T$38)</f>
        <v>8.3102861545373532</v>
      </c>
      <c r="U39" s="74">
        <f ca="1">IF(ISBLANK(Input!W$25),T$43*U$17+U$35*U$19,U$37-U$38)</f>
        <v>8.7876624286475131</v>
      </c>
      <c r="V39" s="74">
        <f ca="1">IF(ISBLANK(Input!X$25),U$43*V$17+V$35*V$19,V$37-V$38)</f>
        <v>9.2767376801577885</v>
      </c>
      <c r="W39" s="74">
        <f ca="1">IF(ISBLANK(Input!Y$25),V$43*W$17+W$35*W$19,W$37-W$38)</f>
        <v>9.7814253062321086</v>
      </c>
      <c r="X39" s="74">
        <f ca="1">IF(ISBLANK(Input!Z$25),W$43*X$17+X$35*X$19,X$37-X$38)</f>
        <v>10.307068941303907</v>
      </c>
      <c r="Y39" s="74">
        <f ca="1">IF(ISBLANK(Input!AA$25),X$43*Y$17+Y$35*Y$19,Y$37-Y$38)</f>
        <v>10.859938531687645</v>
      </c>
      <c r="Z39" s="74">
        <f ca="1">IF(ISBLANK(Input!AB$25),Y$43*Z$17+Z$35*Z$19,Z$37-Z$38)</f>
        <v>11.447436040271473</v>
      </c>
      <c r="AA39" s="74">
        <f ca="1">IF(ISBLANK(Input!AC$25),Z$43*AA$17+AA$35*AA$19,AA$37-AA$38)</f>
        <v>12.075429205966323</v>
      </c>
      <c r="AB39" s="74">
        <f ca="1">IF(ISBLANK(Input!AD$25),AA$43*AB$17+AB$35*AB$19,AB$37-AB$38)</f>
        <v>12.749008992101313</v>
      </c>
      <c r="AC39" s="74">
        <f ca="1">IF(ISBLANK(Input!AE$25),AB$43*AC$17+AC$35*AC$19,AC$37-AC$38)</f>
        <v>13.472426243554184</v>
      </c>
      <c r="AD39" s="74">
        <f ca="1">IF(ISBLANK(Input!AF$25),AC$43*AD$17+AD$35*AD$19,AD$37-AD$38)</f>
        <v>14.248440671627064</v>
      </c>
      <c r="AE39" s="74">
        <f ca="1">IF(ISBLANK(Input!AG$25),AD$43*AE$17+AE$35*AE$19,AE$37-AE$38)</f>
        <v>15.080229401968385</v>
      </c>
      <c r="AF39" s="74">
        <f ca="1">IF(ISBLANK(Input!AH$25),AE$43*AF$17+AF$35*AF$19,AF$37-AF$38)</f>
        <v>15.970530319881982</v>
      </c>
      <c r="AG39" s="74">
        <f ca="1">IF(ISBLANK(Input!AI$25),AF$43*AG$17+AG$35*AG$19,AG$37-AG$38)</f>
        <v>16.921282347969736</v>
      </c>
      <c r="AH39" s="74">
        <f ca="1">IF(ISBLANK(Input!AJ$25),AG$43*AH$17+AH$35*AH$19,AH$37-AH$38)</f>
        <v>17.933730531516709</v>
      </c>
      <c r="AI39" s="74">
        <f ca="1">IF(ISBLANK(Input!AK$25),AH$43*AI$17+AI$35*AI$19,AI$37-AI$38)</f>
        <v>19.009040665362747</v>
      </c>
      <c r="AJ39" s="74">
        <f ca="1">IF(ISBLANK(Input!AL$25),AI$43*AJ$17+AJ$35*AJ$19,AJ$37-AJ$38)</f>
        <v>20.147689394689916</v>
      </c>
      <c r="AK39" s="74">
        <f ca="1">IF(ISBLANK(Input!AM$25),AJ$43*AK$17+AK$35*AK$19,AK$37-AK$38)</f>
        <v>21.34800025938284</v>
      </c>
      <c r="AL39" s="74">
        <f ca="1">IF(ISBLANK(Input!AN$25),AK$43*AL$17+AL$35*AL$19,AL$37-AL$38)</f>
        <v>22.604560740800352</v>
      </c>
      <c r="AM39" s="74">
        <f ca="1">IF(ISBLANK(Input!AO$25),AL$43*AM$17+AM$35*AM$19,AM$37-AM$38)</f>
        <v>23.910221921235273</v>
      </c>
      <c r="AN39" s="74">
        <f ca="1">IF(ISBLANK(Input!AP$25),AM$43*AN$17+AN$35*AN$19,AN$37-AN$38)</f>
        <v>25.25504950050134</v>
      </c>
      <c r="AO39" s="74">
        <f ca="1">IF(ISBLANK(Input!AQ$25),AN$43*AO$17+AO$35*AO$19,AO$37-AO$38)</f>
        <v>26.626299349004846</v>
      </c>
      <c r="AP39" s="74">
        <f ca="1">IF(ISBLANK(Input!AR$25),AO$43*AP$17+AP$35*AP$19,AP$37-AP$38)</f>
        <v>28.016284530446814</v>
      </c>
      <c r="AQ39" s="74">
        <f ca="1">IF(ISBLANK(Input!AS$25),AP$43*AQ$17+AQ$35*AQ$19,AQ$37-AQ$38)</f>
        <v>29.421577514448714</v>
      </c>
      <c r="AR39" s="74">
        <f ca="1">IF(ISBLANK(Input!AT$25),AQ$43*AR$17+AR$35*AR$19,AR$37-AR$38)</f>
        <v>30.84057797610652</v>
      </c>
      <c r="AS39" s="74">
        <f ca="1">IF(ISBLANK(Input!AU$25),AR$43*AS$17+AS$35*AS$19,AS$37-AS$38)</f>
        <v>32.273008273866516</v>
      </c>
      <c r="AT39" s="74">
        <f ca="1">IF(ISBLANK(Input!AV$25),AS$43*AT$17+AT$35*AT$19,AT$37-AT$38)</f>
        <v>33.717182747547696</v>
      </c>
      <c r="AU39" s="74">
        <f ca="1">IF(ISBLANK(Input!AW$25),AT$43*AU$17+AU$35*AU$19,AU$37-AU$38)</f>
        <v>35.174706954800925</v>
      </c>
      <c r="AV39" s="74">
        <f ca="1">IF(ISBLANK(Input!AX$25),AU$43*AV$17+AV$35*AV$19,AV$37-AV$38)</f>
        <v>36.650489420155481</v>
      </c>
      <c r="AW39" s="74">
        <f ca="1">IF(ISBLANK(Input!AY$25),AV$43*AW$17+AW$35*AW$19,AW$37-AW$38)</f>
        <v>38.151417830798664</v>
      </c>
      <c r="AX39" s="74">
        <f ca="1">IF(ISBLANK(Input!AZ$25),AW$43*AX$17+AX$35*AX$19,AX$37-AX$38)</f>
        <v>39.679166420983798</v>
      </c>
      <c r="AY39" s="74">
        <f ca="1">IF(ISBLANK(Input!BA$25),AX$43*AY$17+AY$35*AY$19,AY$37-AY$38)</f>
        <v>41.234537382923172</v>
      </c>
      <c r="AZ39" s="74">
        <f ca="1">IF(ISBLANK(Input!BB$25),AY$43*AZ$17+AZ$35*AZ$19,AZ$37-AZ$38)</f>
        <v>42.827650111330279</v>
      </c>
      <c r="BA39" s="74">
        <f ca="1">IF(ISBLANK(Input!BC$25),AZ$43*BA$17+BA$35*BA$19,BA$37-BA$38)</f>
        <v>44.466672704715414</v>
      </c>
      <c r="BB39" s="74">
        <f ca="1">IF(ISBLANK(Input!BD$25),BA$43*BB$17+BB$35*BB$19,BB$37-BB$38)</f>
        <v>46.151439025035181</v>
      </c>
      <c r="BC39" s="74">
        <f ca="1">IF(ISBLANK(Input!BE$25),BB$43*BC$17+BC$35*BC$19,BC$37-BC$38)</f>
        <v>47.881453376604135</v>
      </c>
      <c r="BD39" s="74">
        <f ca="1">IF(ISBLANK(Input!BF$25),BC$43*BD$17+BD$35*BD$19,BD$37-BD$38)</f>
        <v>49.655591148734253</v>
      </c>
      <c r="BE39" s="74">
        <f ca="1">IF(ISBLANK(Input!BG$25),BD$43*BE$17+BE$35*BE$19,BE$37-BE$38)</f>
        <v>51.463808014719845</v>
      </c>
      <c r="BF39" s="74">
        <f ca="1">IF(ISBLANK(Input!BH$25),BE$43*BF$17+BF$35*BF$19,BF$37-BF$38)</f>
        <v>53.29187976569456</v>
      </c>
      <c r="BG39" s="74">
        <f ca="1">IF(ISBLANK(Input!BI$25),BF$43*BG$17+BG$35*BG$19,BG$37-BG$38)</f>
        <v>55.131936828106653</v>
      </c>
      <c r="BH39" s="74">
        <f ca="1">IF(ISBLANK(Input!BJ$25),BG$43*BH$17+BH$35*BH$19,BH$37-BH$38)</f>
        <v>56.98049789071883</v>
      </c>
      <c r="BI39" s="74">
        <f ca="1">IF(ISBLANK(Input!BK$25),BH$43*BI$17+BI$35*BI$19,BI$37-BI$38)</f>
        <v>58.837919456102867</v>
      </c>
      <c r="BJ39" s="74">
        <f ca="1">IF(ISBLANK(Input!BL$25),BI$43*BJ$17+BJ$35*BJ$19,BJ$37-BJ$38)</f>
        <v>60.712046139319611</v>
      </c>
      <c r="BK39" s="74">
        <f ca="1">IF(ISBLANK(Input!BM$25),BJ$43*BK$17+BK$35*BK$19,BK$37-BK$38)</f>
        <v>62.611906260131285</v>
      </c>
      <c r="BL39" s="74">
        <f ca="1">IF(ISBLANK(Input!BN$25),BK$43*BL$17+BL$35*BL$19,BL$37-BL$38)</f>
        <v>64.550611221751481</v>
      </c>
      <c r="BM39" s="74">
        <f ca="1">IF(ISBLANK(Input!BO$25),BL$43*BM$17+BM$35*BM$19,BM$37-BM$38)</f>
        <v>66.542677916600908</v>
      </c>
      <c r="BN39" s="74">
        <f ca="1">IF(ISBLANK(Input!BP$25),BM$43*BN$17+BN$35*BN$19,BN$37-BN$38)</f>
        <v>68.598640913738052</v>
      </c>
      <c r="BO39" s="74">
        <f ca="1">IF(ISBLANK(Input!BQ$25),BN$43*BO$17+BO$35*BO$19,BO$37-BO$38)</f>
        <v>70.725916517599813</v>
      </c>
      <c r="BP39" s="74">
        <f ca="1">IF(ISBLANK(Input!BR$25),BO$43*BP$17+BP$35*BP$19,BP$37-BP$38)</f>
        <v>72.927402007135868</v>
      </c>
      <c r="BQ39" s="74">
        <f ca="1">IF(ISBLANK(Input!BS$25),BP$43*BQ$17+BQ$35*BQ$19,BQ$37-BQ$38)</f>
        <v>75.20360769905362</v>
      </c>
      <c r="BR39" s="74">
        <f ca="1">IF(ISBLANK(Input!BT$25),BQ$43*BR$17+BR$35*BR$19,BR$37-BR$38)</f>
        <v>77.554522001796613</v>
      </c>
      <c r="BS39" s="74">
        <f ca="1">IF(ISBLANK(Input!BU$25),BR$43*BS$17+BS$35*BS$19,BS$37-BS$38)</f>
        <v>79.980553496226449</v>
      </c>
      <c r="BT39" s="74">
        <f ca="1">IF(ISBLANK(Input!BV$25),BS$43*BT$17+BT$35*BT$19,BT$37-BT$38)</f>
        <v>82.481781207623641</v>
      </c>
      <c r="BU39" s="74">
        <f ca="1">IF(ISBLANK(Input!BW$25),BT$43*BU$17+BU$35*BU$19,BU$37-BU$38)</f>
        <v>85.057575379715729</v>
      </c>
      <c r="BV39" s="74">
        <f ca="1">IF(ISBLANK(Input!BX$25),BU$43*BV$17+BV$35*BV$19,BV$37-BV$38)</f>
        <v>87.707135118326264</v>
      </c>
      <c r="BW39" s="74">
        <f ca="1">IF(ISBLANK(Input!BY$25),BV$43*BW$17+BW$35*BW$19,BW$37-BW$38)</f>
        <v>90.427868314296092</v>
      </c>
      <c r="BX39" s="74">
        <f ca="1">IF(ISBLANK(Input!BZ$25),BW$43*BX$17+BX$35*BX$19,BX$37-BX$38)</f>
        <v>93.216980831944895</v>
      </c>
      <c r="BY39" s="74">
        <f ca="1">IF(ISBLANK(Input!CA$25),BX$43*BY$17+BY$35*BY$19,BY$37-BY$38)</f>
        <v>96.072439404793229</v>
      </c>
      <c r="BZ39" s="74">
        <f ca="1">IF(ISBLANK(Input!CB$25),BY$43*BZ$17+BZ$35*BZ$19,BZ$37-BZ$38)</f>
        <v>98.991905706172275</v>
      </c>
      <c r="CA39" s="74">
        <f ca="1">IF(ISBLANK(Input!CC$25),BZ$43*CA$17+CA$35*CA$19,CA$37-CA$38)</f>
        <v>101.97391787148761</v>
      </c>
      <c r="CB39" s="74">
        <f ca="1">IF(ISBLANK(Input!CD$25),CA$43*CB$17+CB$35*CB$19,CB$37-CB$38)</f>
        <v>105.01697743781901</v>
      </c>
      <c r="CC39" s="74">
        <f ca="1">IF(ISBLANK(Input!CE$25),CB$43*CC$17+CC$35*CC$19,CC$37-CC$38)</f>
        <v>108.1215729410971</v>
      </c>
      <c r="CD39" s="74">
        <f ca="1">IF(ISBLANK(Input!CF$25),CC$43*CD$17+CD$35*CD$19,CD$37-CD$38)</f>
        <v>111.2898052395476</v>
      </c>
      <c r="CE39" s="74">
        <f ca="1">IF(ISBLANK(Input!CG$25),CD$43*CE$17+CE$35*CE$19,CE$37-CE$38)</f>
        <v>114.52502205775951</v>
      </c>
      <c r="CF39" s="74">
        <f ca="1">IF(ISBLANK(Input!CH$25),CE$43*CF$17+CF$35*CF$19,CF$37-CF$38)</f>
        <v>117.83240818223975</v>
      </c>
      <c r="CG39" s="74">
        <f ca="1">IF(ISBLANK(Input!CI$25),CF$43*CG$17+CG$35*CG$19,CG$37-CG$38)</f>
        <v>121.2180292272924</v>
      </c>
      <c r="CH39" s="74">
        <f ca="1">IF(ISBLANK(Input!CJ$25),CG$43*CH$17+CH$35*CH$19,CH$37-CH$38)</f>
        <v>124.68971407425323</v>
      </c>
      <c r="CI39" s="74">
        <f ca="1">IF(ISBLANK(Input!CK$25),CH$43*CI$17+CI$35*CI$19,CI$37-CI$38)</f>
        <v>128.25529594094039</v>
      </c>
      <c r="CJ39" s="74">
        <f ca="1">IF(ISBLANK(Input!CL$25),CI$43*CJ$17+CJ$35*CJ$19,CJ$37-CJ$38)</f>
        <v>131.92163592351926</v>
      </c>
      <c r="CK39" s="74">
        <f ca="1">IF(ISBLANK(Input!CM$25),CJ$43*CK$17+CK$35*CK$19,CK$37-CK$38)</f>
        <v>135.69647213641011</v>
      </c>
      <c r="CL39" s="74">
        <f ca="1">IF(ISBLANK(Input!CN$25),CK$43*CL$17+CL$35*CL$19,CL$37-CL$38)</f>
        <v>139.58501165246446</v>
      </c>
      <c r="CM39" s="74">
        <f ca="1">IF(ISBLANK(Input!CO$25),CL$43*CM$17+CM$35*CM$19,CM$37-CM$38)</f>
        <v>143.5922243182805</v>
      </c>
      <c r="CN39" s="74">
        <f ca="1">IF(ISBLANK(Input!CP$25),CM$43*CN$17+CN$35*CN$19,CN$37-CN$38)</f>
        <v>147.72372991449615</v>
      </c>
      <c r="CO39" s="74">
        <f ca="1">IF(ISBLANK(Input!CQ$25),CN$43*CO$17+CO$35*CO$19,CO$37-CO$38)</f>
        <v>151.98279056615056</v>
      </c>
      <c r="CP39" s="74">
        <f ca="1">IF(ISBLANK(Input!CR$25),CO$43*CP$17+CP$35*CP$19,CP$37-CP$38)</f>
        <v>156.37263616806754</v>
      </c>
      <c r="CQ39" s="74">
        <f ca="1">IF(ISBLANK(Input!CS$25),CP$43*CQ$17+CQ$35*CQ$19,CQ$37-CQ$38)</f>
        <v>160.89660643320889</v>
      </c>
      <c r="CR39" s="74">
        <f ca="1">IF(ISBLANK(Input!CT$25),CQ$43*CR$17+CR$35*CR$19,CR$37-CR$38)</f>
        <v>165.55829220147348</v>
      </c>
      <c r="CS39" s="74">
        <f ca="1">IF(ISBLANK(Input!CU$25),CR$43*CS$17+CS$35*CS$19,CS$37-CS$38)</f>
        <v>170.36216484555413</v>
      </c>
      <c r="CT39" s="74">
        <f ca="1">IF(ISBLANK(Input!CV$25),CS$43*CT$17+CT$35*CT$19,CT$37-CT$38)</f>
        <v>175.31451311052786</v>
      </c>
      <c r="CU39" s="74">
        <f ca="1">IF(ISBLANK(Input!CW$25),CT$43*CU$17+CU$35*CU$19,CU$37-CU$38)</f>
        <v>180.42033468588428</v>
      </c>
      <c r="CV39" s="74">
        <f ca="1">IF(ISBLANK(Input!CX$25),CU$43*CV$17+CV$35*CV$19,CV$37-CV$38)</f>
        <v>185.68661580292053</v>
      </c>
      <c r="CW39" s="74">
        <f ca="1">IF(ISBLANK(Input!CY$25),CV$43*CW$17+CW$35*CW$19,CW$37-CW$38)</f>
        <v>191.12337142711013</v>
      </c>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57"/>
      <c r="EK39" s="57"/>
      <c r="EL39" s="57"/>
      <c r="EM39" s="57"/>
    </row>
    <row r="40" spans="1:143" x14ac:dyDescent="0.2">
      <c r="A40" s="57"/>
      <c r="B40" s="57"/>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57"/>
      <c r="EK40" s="57"/>
      <c r="EL40" s="57"/>
      <c r="EM40" s="57"/>
    </row>
    <row r="41" spans="1:143" x14ac:dyDescent="0.2">
      <c r="A41" s="57" t="s">
        <v>4</v>
      </c>
      <c r="B41" s="62"/>
      <c r="C41" s="62">
        <f>C$13</f>
        <v>0</v>
      </c>
      <c r="D41" s="62">
        <f t="shared" ref="D41:BO41" si="30">D$13</f>
        <v>0</v>
      </c>
      <c r="E41" s="62">
        <f t="shared" si="30"/>
        <v>0</v>
      </c>
      <c r="F41" s="62">
        <f t="shared" si="30"/>
        <v>0</v>
      </c>
      <c r="G41" s="62">
        <f t="shared" si="30"/>
        <v>0</v>
      </c>
      <c r="H41" s="62">
        <f t="shared" si="30"/>
        <v>0</v>
      </c>
      <c r="I41" s="62">
        <f t="shared" si="30"/>
        <v>0</v>
      </c>
      <c r="J41" s="62">
        <f t="shared" si="30"/>
        <v>0</v>
      </c>
      <c r="K41" s="62">
        <f t="shared" si="30"/>
        <v>0</v>
      </c>
      <c r="L41" s="62">
        <f t="shared" si="30"/>
        <v>0</v>
      </c>
      <c r="M41" s="62" t="str">
        <f t="shared" si="30"/>
        <v/>
      </c>
      <c r="N41" s="62" t="str">
        <f t="shared" si="30"/>
        <v/>
      </c>
      <c r="O41" s="62" t="str">
        <f t="shared" si="30"/>
        <v/>
      </c>
      <c r="P41" s="62" t="str">
        <f t="shared" si="30"/>
        <v/>
      </c>
      <c r="Q41" s="62" t="str">
        <f t="shared" si="30"/>
        <v/>
      </c>
      <c r="R41" s="62" t="str">
        <f t="shared" si="30"/>
        <v/>
      </c>
      <c r="S41" s="62" t="str">
        <f t="shared" si="30"/>
        <v/>
      </c>
      <c r="T41" s="62" t="str">
        <f t="shared" si="30"/>
        <v/>
      </c>
      <c r="U41" s="62" t="str">
        <f t="shared" si="30"/>
        <v/>
      </c>
      <c r="V41" s="62" t="str">
        <f t="shared" si="30"/>
        <v/>
      </c>
      <c r="W41" s="62" t="str">
        <f t="shared" si="30"/>
        <v/>
      </c>
      <c r="X41" s="62" t="str">
        <f t="shared" si="30"/>
        <v/>
      </c>
      <c r="Y41" s="62" t="str">
        <f t="shared" si="30"/>
        <v/>
      </c>
      <c r="Z41" s="62" t="str">
        <f t="shared" si="30"/>
        <v/>
      </c>
      <c r="AA41" s="62" t="str">
        <f t="shared" si="30"/>
        <v/>
      </c>
      <c r="AB41" s="62" t="str">
        <f t="shared" si="30"/>
        <v/>
      </c>
      <c r="AC41" s="62" t="str">
        <f t="shared" si="30"/>
        <v/>
      </c>
      <c r="AD41" s="62" t="str">
        <f t="shared" si="30"/>
        <v/>
      </c>
      <c r="AE41" s="62" t="str">
        <f t="shared" si="30"/>
        <v/>
      </c>
      <c r="AF41" s="62" t="str">
        <f t="shared" si="30"/>
        <v/>
      </c>
      <c r="AG41" s="62" t="str">
        <f t="shared" si="30"/>
        <v/>
      </c>
      <c r="AH41" s="62" t="str">
        <f t="shared" si="30"/>
        <v/>
      </c>
      <c r="AI41" s="62" t="str">
        <f t="shared" si="30"/>
        <v/>
      </c>
      <c r="AJ41" s="62" t="str">
        <f t="shared" si="30"/>
        <v/>
      </c>
      <c r="AK41" s="62" t="str">
        <f t="shared" si="30"/>
        <v/>
      </c>
      <c r="AL41" s="62" t="str">
        <f t="shared" si="30"/>
        <v/>
      </c>
      <c r="AM41" s="62" t="str">
        <f t="shared" si="30"/>
        <v/>
      </c>
      <c r="AN41" s="62" t="str">
        <f t="shared" si="30"/>
        <v/>
      </c>
      <c r="AO41" s="62" t="str">
        <f t="shared" si="30"/>
        <v/>
      </c>
      <c r="AP41" s="62" t="str">
        <f t="shared" si="30"/>
        <v/>
      </c>
      <c r="AQ41" s="62" t="str">
        <f t="shared" si="30"/>
        <v/>
      </c>
      <c r="AR41" s="62" t="str">
        <f t="shared" si="30"/>
        <v/>
      </c>
      <c r="AS41" s="62" t="str">
        <f t="shared" si="30"/>
        <v/>
      </c>
      <c r="AT41" s="62" t="str">
        <f t="shared" si="30"/>
        <v/>
      </c>
      <c r="AU41" s="62" t="str">
        <f t="shared" si="30"/>
        <v/>
      </c>
      <c r="AV41" s="62" t="str">
        <f t="shared" si="30"/>
        <v/>
      </c>
      <c r="AW41" s="62" t="str">
        <f t="shared" si="30"/>
        <v/>
      </c>
      <c r="AX41" s="62" t="str">
        <f t="shared" si="30"/>
        <v/>
      </c>
      <c r="AY41" s="62" t="str">
        <f t="shared" si="30"/>
        <v/>
      </c>
      <c r="AZ41" s="62" t="str">
        <f t="shared" si="30"/>
        <v/>
      </c>
      <c r="BA41" s="62" t="str">
        <f t="shared" si="30"/>
        <v/>
      </c>
      <c r="BB41" s="62" t="str">
        <f t="shared" si="30"/>
        <v/>
      </c>
      <c r="BC41" s="62" t="str">
        <f t="shared" si="30"/>
        <v/>
      </c>
      <c r="BD41" s="62" t="str">
        <f t="shared" si="30"/>
        <v/>
      </c>
      <c r="BE41" s="62" t="str">
        <f t="shared" si="30"/>
        <v/>
      </c>
      <c r="BF41" s="62" t="str">
        <f t="shared" si="30"/>
        <v/>
      </c>
      <c r="BG41" s="62" t="str">
        <f t="shared" si="30"/>
        <v/>
      </c>
      <c r="BH41" s="62" t="str">
        <f t="shared" si="30"/>
        <v/>
      </c>
      <c r="BI41" s="62" t="str">
        <f t="shared" si="30"/>
        <v/>
      </c>
      <c r="BJ41" s="62" t="str">
        <f t="shared" si="30"/>
        <v/>
      </c>
      <c r="BK41" s="62" t="str">
        <f t="shared" si="30"/>
        <v/>
      </c>
      <c r="BL41" s="62" t="str">
        <f t="shared" si="30"/>
        <v/>
      </c>
      <c r="BM41" s="62" t="str">
        <f t="shared" si="30"/>
        <v/>
      </c>
      <c r="BN41" s="62" t="str">
        <f t="shared" si="30"/>
        <v/>
      </c>
      <c r="BO41" s="62" t="str">
        <f t="shared" si="30"/>
        <v/>
      </c>
      <c r="BP41" s="62" t="str">
        <f t="shared" ref="BP41:CW41" si="31">BP$13</f>
        <v/>
      </c>
      <c r="BQ41" s="62" t="str">
        <f t="shared" si="31"/>
        <v/>
      </c>
      <c r="BR41" s="62" t="str">
        <f t="shared" si="31"/>
        <v/>
      </c>
      <c r="BS41" s="62" t="str">
        <f t="shared" si="31"/>
        <v/>
      </c>
      <c r="BT41" s="62" t="str">
        <f t="shared" si="31"/>
        <v/>
      </c>
      <c r="BU41" s="62" t="str">
        <f t="shared" si="31"/>
        <v/>
      </c>
      <c r="BV41" s="62" t="str">
        <f t="shared" si="31"/>
        <v/>
      </c>
      <c r="BW41" s="62" t="str">
        <f t="shared" si="31"/>
        <v/>
      </c>
      <c r="BX41" s="62" t="str">
        <f t="shared" si="31"/>
        <v/>
      </c>
      <c r="BY41" s="62" t="str">
        <f t="shared" si="31"/>
        <v/>
      </c>
      <c r="BZ41" s="62" t="str">
        <f t="shared" si="31"/>
        <v/>
      </c>
      <c r="CA41" s="62" t="str">
        <f t="shared" si="31"/>
        <v/>
      </c>
      <c r="CB41" s="62" t="str">
        <f t="shared" si="31"/>
        <v/>
      </c>
      <c r="CC41" s="62" t="str">
        <f t="shared" si="31"/>
        <v/>
      </c>
      <c r="CD41" s="62" t="str">
        <f t="shared" si="31"/>
        <v/>
      </c>
      <c r="CE41" s="62" t="str">
        <f t="shared" si="31"/>
        <v/>
      </c>
      <c r="CF41" s="62" t="str">
        <f t="shared" si="31"/>
        <v/>
      </c>
      <c r="CG41" s="62" t="str">
        <f t="shared" si="31"/>
        <v/>
      </c>
      <c r="CH41" s="62" t="str">
        <f t="shared" si="31"/>
        <v/>
      </c>
      <c r="CI41" s="62" t="str">
        <f t="shared" si="31"/>
        <v/>
      </c>
      <c r="CJ41" s="62" t="str">
        <f t="shared" si="31"/>
        <v/>
      </c>
      <c r="CK41" s="62" t="str">
        <f t="shared" si="31"/>
        <v/>
      </c>
      <c r="CL41" s="62" t="str">
        <f t="shared" si="31"/>
        <v/>
      </c>
      <c r="CM41" s="62" t="str">
        <f t="shared" si="31"/>
        <v/>
      </c>
      <c r="CN41" s="62" t="str">
        <f t="shared" si="31"/>
        <v/>
      </c>
      <c r="CO41" s="62" t="str">
        <f t="shared" si="31"/>
        <v/>
      </c>
      <c r="CP41" s="62" t="str">
        <f t="shared" si="31"/>
        <v/>
      </c>
      <c r="CQ41" s="62" t="str">
        <f t="shared" si="31"/>
        <v/>
      </c>
      <c r="CR41" s="62">
        <f t="shared" si="31"/>
        <v>0</v>
      </c>
      <c r="CS41" s="62">
        <f t="shared" si="31"/>
        <v>0</v>
      </c>
      <c r="CT41" s="62">
        <f t="shared" si="31"/>
        <v>0</v>
      </c>
      <c r="CU41" s="62">
        <f t="shared" si="31"/>
        <v>0</v>
      </c>
      <c r="CV41" s="62">
        <f t="shared" si="31"/>
        <v>0</v>
      </c>
      <c r="CW41" s="62">
        <f t="shared" si="31"/>
        <v>0</v>
      </c>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57"/>
      <c r="EK41" s="57"/>
      <c r="EL41" s="57"/>
      <c r="EM41" s="57"/>
    </row>
    <row r="42" spans="1:143" x14ac:dyDescent="0.2">
      <c r="A42" s="57" t="s">
        <v>54</v>
      </c>
      <c r="B42" s="73">
        <f>'History of NZS Fund'!Q$12</f>
        <v>0</v>
      </c>
      <c r="C42" s="62">
        <f>IF(ISBLANK(Input!E$29),B$42*C$37/B$37,C$12)</f>
        <v>0.05</v>
      </c>
      <c r="D42" s="62">
        <f>IF(ISBLANK(Input!F$29),C$42*D$37/C$37,D$12)</f>
        <v>2.4E-2</v>
      </c>
      <c r="E42" s="62">
        <f>IF(ISBLANK(Input!G$29),D$42*E$37/D$37,E$12)</f>
        <v>2.9000000000000001E-2</v>
      </c>
      <c r="F42" s="62">
        <f>IF(ISBLANK(Input!H$29),E$42*F$37/E$37,F$12)</f>
        <v>3.4000000000000002E-2</v>
      </c>
      <c r="G42" s="62">
        <f>IF(ISBLANK(Input!I$29),F$42*G$37/F$37,G$12)</f>
        <v>3.9E-2</v>
      </c>
      <c r="H42" s="62">
        <f ca="1">IF(ISBLANK(Input!J$29),G$42*H$37/G$37,H$12)</f>
        <v>3.4831699023231646E-2</v>
      </c>
      <c r="I42" s="62">
        <f ca="1">IF(ISBLANK(Input!K$29),H$42*I$37/H$37,I$12)</f>
        <v>3.9406999068062672E-2</v>
      </c>
      <c r="J42" s="62">
        <f ca="1">IF(ISBLANK(Input!L$29),I$42*J$37/I$37,J$12)</f>
        <v>4.4326733284361548E-2</v>
      </c>
      <c r="K42" s="62">
        <f ca="1">IF(ISBLANK(Input!M$29),J$42*K$37/J$37,K$12)</f>
        <v>4.9604225818419286E-2</v>
      </c>
      <c r="L42" s="62">
        <f ca="1">IF(ISBLANK(Input!N$29),K$42*L$37/K$37,L$12)</f>
        <v>5.5244459686009703E-2</v>
      </c>
      <c r="M42" s="62">
        <f ca="1">IF(ISBLANK(Input!O$29),L$42*M$37/L$37,M$12)</f>
        <v>5.9714051957963372E-2</v>
      </c>
      <c r="N42" s="62">
        <f ca="1">IF(ISBLANK(Input!P$29),M$42*N$37/M$37,N$12)</f>
        <v>6.4263360286349394E-2</v>
      </c>
      <c r="O42" s="62">
        <f ca="1">IF(ISBLANK(Input!Q$29),N$42*O$37/N$37,O$12)</f>
        <v>6.8912105050730046E-2</v>
      </c>
      <c r="P42" s="62">
        <f ca="1">IF(ISBLANK(Input!R$29),O$42*P$37/O$37,P$12)</f>
        <v>7.3681338758977102E-2</v>
      </c>
      <c r="Q42" s="62">
        <f ca="1">IF(ISBLANK(Input!S$29),P$42*Q$37/P$37,Q$12)</f>
        <v>7.8576711606594546E-2</v>
      </c>
      <c r="R42" s="62">
        <f ca="1">IF(ISBLANK(Input!T$29),Q$42*R$37/Q$37,R$12)</f>
        <v>8.3598501543006576E-2</v>
      </c>
      <c r="S42" s="62">
        <f ca="1">IF(ISBLANK(Input!U$29),R$42*S$37/R$37,S$12)</f>
        <v>8.8742400436529062E-2</v>
      </c>
      <c r="T42" s="62">
        <f ca="1">IF(ISBLANK(Input!V$29),S$42*T$37/S$37,T$12)</f>
        <v>9.4014306607652434E-2</v>
      </c>
      <c r="U42" s="62">
        <f ca="1">IF(ISBLANK(Input!W$29),T$42*U$37/T$37,U$12)</f>
        <v>9.9414866656587331E-2</v>
      </c>
      <c r="V42" s="62">
        <f ca="1">IF(ISBLANK(Input!X$29),U$42*V$37/U$37,V$12)</f>
        <v>0.10494777729223337</v>
      </c>
      <c r="W42" s="62">
        <f ca="1">IF(ISBLANK(Input!Y$29),V$42*W$37/V$37,W$12)</f>
        <v>0.11065731079523232</v>
      </c>
      <c r="X42" s="62">
        <f ca="1">IF(ISBLANK(Input!Z$29),W$42*X$37/W$37,X$12)</f>
        <v>0.1166039197272267</v>
      </c>
      <c r="Y42" s="62">
        <f ca="1">IF(ISBLANK(Input!AA$29),X$42*Y$37/X$37,Y$12)</f>
        <v>0.12285853602055428</v>
      </c>
      <c r="Z42" s="62">
        <f ca="1">IF(ISBLANK(Input!AB$29),Y$42*Z$37/Y$37,Z$12)</f>
        <v>0.12950489811641003</v>
      </c>
      <c r="AA42" s="62">
        <f ca="1">IF(ISBLANK(Input!AC$29),Z$42*AA$37/Z$37,AA$12)</f>
        <v>0.13660938777287154</v>
      </c>
      <c r="AB42" s="62">
        <f ca="1">IF(ISBLANK(Input!AD$29),AA$42*AB$37/AA$37,AB$12)</f>
        <v>0.14422959908218203</v>
      </c>
      <c r="AC42" s="62">
        <f ca="1">IF(ISBLANK(Input!AE$29),AB$42*AC$37/AB$37,AC$12)</f>
        <v>0.15241362187256713</v>
      </c>
      <c r="AD42" s="62">
        <f ca="1">IF(ISBLANK(Input!AF$29),AC$42*AD$37/AC$37,AD$12)</f>
        <v>0.16119267677105245</v>
      </c>
      <c r="AE42" s="62">
        <f ca="1">IF(ISBLANK(Input!AG$29),AD$42*AE$37/AD$37,AE$12)</f>
        <v>0.17060270661513938</v>
      </c>
      <c r="AF42" s="62">
        <f ca="1">IF(ISBLANK(Input!AH$29),AE$42*AF$37/AE$37,AF$12)</f>
        <v>0.18067468511423151</v>
      </c>
      <c r="AG42" s="62">
        <f ca="1">IF(ISBLANK(Input!AI$29),AF$42*AG$37/AF$37,AG$12)</f>
        <v>0.19143054730890291</v>
      </c>
      <c r="AH42" s="62">
        <f ca="1">IF(ISBLANK(Input!AJ$29),AG$42*AH$37/AG$37,AH$12)</f>
        <v>0.2028843784023576</v>
      </c>
      <c r="AI42" s="62">
        <f ca="1">IF(ISBLANK(Input!AK$29),AH$42*AI$37/AH$37,AI$12)</f>
        <v>0.2150493670371377</v>
      </c>
      <c r="AJ42" s="62">
        <f ca="1">IF(ISBLANK(Input!AL$29),AI$42*AJ$37/AI$37,AJ$12)</f>
        <v>0.22793090550244435</v>
      </c>
      <c r="AK42" s="62">
        <f ca="1">IF(ISBLANK(Input!AM$29),AJ$42*AK$37/AJ$37,AK$12)</f>
        <v>0.24151002799705587</v>
      </c>
      <c r="AL42" s="62">
        <f ca="1">IF(ISBLANK(Input!AN$29),AK$42*AL$37/AK$37,AL$12)</f>
        <v>0.25572550267196159</v>
      </c>
      <c r="AM42" s="62">
        <f ca="1">IF(ISBLANK(Input!AO$29),AL$42*AM$37/AL$37,AM$12)</f>
        <v>0.27049645378729681</v>
      </c>
      <c r="AN42" s="62">
        <f ca="1">IF(ISBLANK(Input!AP$29),AM$42*AN$37/AM$37,AN$12)</f>
        <v>0.28571049455802472</v>
      </c>
      <c r="AO42" s="62">
        <f ca="1">IF(ISBLANK(Input!AQ$29),AN$42*AO$37/AN$37,AO$12)</f>
        <v>0.30122345058572031</v>
      </c>
      <c r="AP42" s="62">
        <f ca="1">IF(ISBLANK(Input!AR$29),AO$42*AP$37/AO$37,AP$12)</f>
        <v>0.31694835952364286</v>
      </c>
      <c r="AQ42" s="62">
        <f ca="1">IF(ISBLANK(Input!AS$29),AP$42*AQ$37/AP$37,AQ$12)</f>
        <v>0.33284644570439392</v>
      </c>
      <c r="AR42" s="62">
        <f ca="1">IF(ISBLANK(Input!AT$29),AQ$42*AR$37/AQ$37,AR$12)</f>
        <v>0.34889960464475833</v>
      </c>
      <c r="AS42" s="62">
        <f ca="1">IF(ISBLANK(Input!AU$29),AR$42*AS$37/AR$37,AS$12)</f>
        <v>0.36510469538452439</v>
      </c>
      <c r="AT42" s="62">
        <f ca="1">IF(ISBLANK(Input!AV$29),AS$42*AT$37/AS$37,AT$12)</f>
        <v>0.38144264804208433</v>
      </c>
      <c r="AU42" s="62">
        <f ca="1">IF(ISBLANK(Input!AW$29),AT$42*AU$37/AT$37,AU$12)</f>
        <v>0.39793162629874329</v>
      </c>
      <c r="AV42" s="62">
        <f ca="1">IF(ISBLANK(Input!AX$29),AU$42*AV$37/AU$37,AV$12)</f>
        <v>0.41462716031573815</v>
      </c>
      <c r="AW42" s="62">
        <f ca="1">IF(ISBLANK(Input!AY$29),AV$42*AW$37/AV$37,AW$12)</f>
        <v>0.43160717053082565</v>
      </c>
      <c r="AX42" s="62">
        <f ca="1">IF(ISBLANK(Input!AZ$29),AW$42*AX$37/AW$37,AX$12)</f>
        <v>0.44889059756403948</v>
      </c>
      <c r="AY42" s="62">
        <f ca="1">IF(ISBLANK(Input!BA$29),AX$42*AY$37/AX$37,AY$12)</f>
        <v>0.46648651661967494</v>
      </c>
      <c r="AZ42" s="62">
        <f ca="1">IF(ISBLANK(Input!BB$29),AY$42*AZ$37/AY$37,AZ$12)</f>
        <v>0.48450940845803153</v>
      </c>
      <c r="BA42" s="62">
        <f ca="1">IF(ISBLANK(Input!BC$29),AZ$42*BA$37/AZ$37,BA$12)</f>
        <v>0.50305167881622459</v>
      </c>
      <c r="BB42" s="62">
        <f ca="1">IF(ISBLANK(Input!BD$29),BA$42*BB$37/BA$37,BB$12)</f>
        <v>0.52211144817378252</v>
      </c>
      <c r="BC42" s="62">
        <f ca="1">IF(ISBLANK(Input!BE$29),BB$42*BC$37/BB$37,BC$12)</f>
        <v>0.54168310872306924</v>
      </c>
      <c r="BD42" s="62">
        <f ca="1">IF(ISBLANK(Input!BF$29),BC$42*BD$37/BC$37,BD$12)</f>
        <v>0.56175393773804727</v>
      </c>
      <c r="BE42" s="62">
        <f ca="1">IF(ISBLANK(Input!BG$29),BD$42*BE$37/BD$37,BE$12)</f>
        <v>0.58221030370314464</v>
      </c>
      <c r="BF42" s="62">
        <f ca="1">IF(ISBLANK(Input!BH$29),BE$42*BF$37/BE$37,BF$12)</f>
        <v>0.60289128807611814</v>
      </c>
      <c r="BG42" s="62">
        <f ca="1">IF(ISBLANK(Input!BI$29),BF$42*BG$37/BF$37,BG$12)</f>
        <v>0.6237078623341219</v>
      </c>
      <c r="BH42" s="62">
        <f ca="1">IF(ISBLANK(Input!BJ$29),BG$42*BH$37/BG$37,BH$12)</f>
        <v>0.64462064238664751</v>
      </c>
      <c r="BI42" s="62">
        <f ca="1">IF(ISBLANK(Input!BK$29),BH$42*BI$37/BH$37,BI$12)</f>
        <v>0.66563366134897728</v>
      </c>
      <c r="BJ42" s="62">
        <f ca="1">IF(ISBLANK(Input!BL$29),BI$42*BJ$37/BI$37,BJ$12)</f>
        <v>0.68683566538843155</v>
      </c>
      <c r="BK42" s="62">
        <f ca="1">IF(ISBLANK(Input!BM$29),BJ$42*BK$37/BJ$37,BK$12)</f>
        <v>0.70832879192922082</v>
      </c>
      <c r="BL42" s="62">
        <f ca="1">IF(ISBLANK(Input!BN$29),BK$42*BL$37/BK$37,BL$12)</f>
        <v>0.73026137033797056</v>
      </c>
      <c r="BM42" s="62">
        <f ca="1">IF(ISBLANK(Input!BO$29),BL$42*BM$37/BL$37,BM$12)</f>
        <v>0.75279763028736024</v>
      </c>
      <c r="BN42" s="62">
        <f ca="1">IF(ISBLANK(Input!BP$29),BM$42*BN$37/BM$37,BN$12)</f>
        <v>0.77605674940701941</v>
      </c>
      <c r="BO42" s="62">
        <f ca="1">IF(ISBLANK(Input!BQ$29),BN$42*BO$37/BN$37,BO$12)</f>
        <v>0.80012262838415216</v>
      </c>
      <c r="BP42" s="62">
        <f ca="1">IF(ISBLANK(Input!BR$29),BO$42*BP$37/BO$37,BP$12)</f>
        <v>0.82502804414923214</v>
      </c>
      <c r="BQ42" s="62">
        <f ca="1">IF(ISBLANK(Input!BS$29),BP$42*BQ$37/BP$37,BQ$12)</f>
        <v>0.85077876991758605</v>
      </c>
      <c r="BR42" s="62">
        <f ca="1">IF(ISBLANK(Input!BT$29),BQ$42*BR$37/BQ$37,BR$12)</f>
        <v>0.87737467455388063</v>
      </c>
      <c r="BS42" s="62">
        <f ca="1">IF(ISBLANK(Input!BU$29),BR$42*BS$37/BR$37,BS$12)</f>
        <v>0.90482038033533763</v>
      </c>
      <c r="BT42" s="62">
        <f ca="1">IF(ISBLANK(Input!BV$29),BS$42*BT$37/BS$37,BT$12)</f>
        <v>0.93311678127532949</v>
      </c>
      <c r="BU42" s="62">
        <f ca="1">IF(ISBLANK(Input!BW$29),BT$42*BU$37/BT$37,BU$12)</f>
        <v>0.96225675293816459</v>
      </c>
      <c r="BV42" s="62">
        <f ca="1">IF(ISBLANK(Input!BX$29),BU$42*BV$37/BU$37,BV$12)</f>
        <v>0.99223123480423336</v>
      </c>
      <c r="BW42" s="62">
        <f ca="1">IF(ISBLANK(Input!BY$29),BV$42*BW$37/BV$37,BW$12)</f>
        <v>1.0230109023303469</v>
      </c>
      <c r="BX42" s="62">
        <f ca="1">IF(ISBLANK(Input!BZ$29),BW$42*BX$37/BW$37,BX$12)</f>
        <v>1.0545641454463264</v>
      </c>
      <c r="BY42" s="62">
        <f ca="1">IF(ISBLANK(Input!CA$29),BX$42*BY$37/BX$37,BY$12)</f>
        <v>1.0868679617988644</v>
      </c>
      <c r="BZ42" s="62">
        <f ca="1">IF(ISBLANK(Input!CB$29),BY$42*BZ$37/BY$37,BZ$12)</f>
        <v>1.1198958978872866</v>
      </c>
      <c r="CA42" s="62">
        <f ca="1">IF(ISBLANK(Input!CC$29),BZ$42*CA$37/BZ$37,CA$12)</f>
        <v>1.1536314156305156</v>
      </c>
      <c r="CB42" s="62">
        <f ca="1">IF(ISBLANK(Input!CD$29),CA$42*CB$37/CA$37,CB$12)</f>
        <v>1.1880575629104411</v>
      </c>
      <c r="CC42" s="62">
        <f ca="1">IF(ISBLANK(Input!CE$29),CB$42*CC$37/CB$37,CC$12)</f>
        <v>1.2231798665363594</v>
      </c>
      <c r="CD42" s="62">
        <f ca="1">IF(ISBLANK(Input!CF$29),CC$42*CD$37/CC$37,CD$12)</f>
        <v>1.2590220935273233</v>
      </c>
      <c r="CE42" s="62">
        <f ca="1">IF(ISBLANK(Input!CG$29),CD$42*CE$37/CD$37,CE$12)</f>
        <v>1.2956221167074569</v>
      </c>
      <c r="CF42" s="62">
        <f ca="1">IF(ISBLANK(Input!CH$29),CE$42*CF$37/CE$37,CF$12)</f>
        <v>1.3330385915910574</v>
      </c>
      <c r="CG42" s="62">
        <f ca="1">IF(ISBLANK(Input!CI$29),CF$42*CG$37/CF$37,CG$12)</f>
        <v>1.3713401385014623</v>
      </c>
      <c r="CH42" s="62">
        <f ca="1">IF(ISBLANK(Input!CJ$29),CG$42*CH$37/CG$37,CH$12)</f>
        <v>1.4106153256102854</v>
      </c>
      <c r="CI42" s="62">
        <f ca="1">IF(ISBLANK(Input!CK$29),CH$42*CI$37/CH$37,CI$12)</f>
        <v>1.4509527701477862</v>
      </c>
      <c r="CJ42" s="62">
        <f ca="1">IF(ISBLANK(Input!CL$29),CI$42*CJ$37/CI$37,CJ$12)</f>
        <v>1.492430091727365</v>
      </c>
      <c r="CK42" s="62">
        <f ca="1">IF(ISBLANK(Input!CM$29),CJ$42*CK$37/CJ$37,CK$12)</f>
        <v>1.5351348316740903</v>
      </c>
      <c r="CL42" s="62">
        <f ca="1">IF(ISBLANK(Input!CN$29),CK$42*CL$37/CK$37,CL$12)</f>
        <v>1.5791258976277824</v>
      </c>
      <c r="CM42" s="62">
        <f ca="1">IF(ISBLANK(Input!CO$29),CL$42*CM$37/CL$37,CM$12)</f>
        <v>1.6244595134865338</v>
      </c>
      <c r="CN42" s="62">
        <f ca="1">IF(ISBLANK(Input!CP$29),CM$42*CN$37/CM$37,CN$12)</f>
        <v>1.6711992558553059</v>
      </c>
      <c r="CO42" s="62">
        <f ca="1">IF(ISBLANK(Input!CQ$29),CN$42*CO$37/CN$37,CO$12)</f>
        <v>1.7193820291701098</v>
      </c>
      <c r="CP42" s="62">
        <f ca="1">IF(ISBLANK(Input!CR$29),CO$42*CP$37/CO$37,CP$12)</f>
        <v>1.7690443732463776</v>
      </c>
      <c r="CQ42" s="62">
        <f ca="1">IF(ISBLANK(Input!CS$29),CP$42*CQ$37/CP$37,CQ$12)</f>
        <v>1.8202240702726564</v>
      </c>
      <c r="CR42" s="62">
        <f ca="1">IF(ISBLANK(Input!CT$29),CQ$42*CR$37/CQ$37,CR$12)</f>
        <v>1.8729617434377215</v>
      </c>
      <c r="CS42" s="62">
        <f ca="1">IF(ISBLANK(Input!CU$29),CR$42*CS$37/CR$37,CS$12)</f>
        <v>1.9273079774020148</v>
      </c>
      <c r="CT42" s="62">
        <f ca="1">IF(ISBLANK(Input!CV$29),CS$42*CT$37/CS$37,CT$12)</f>
        <v>1.983333916768363</v>
      </c>
      <c r="CU42" s="62">
        <f ca="1">IF(ISBLANK(Input!CW$29),CT$42*CU$37/CT$37,CU$12)</f>
        <v>2.0410961004216226</v>
      </c>
      <c r="CV42" s="62">
        <f ca="1">IF(ISBLANK(Input!CX$29),CU$42*CV$37/CU$37,CV$12)</f>
        <v>2.1006735636295302</v>
      </c>
      <c r="CW42" s="62">
        <f ca="1">IF(ISBLANK(Input!CY$29),CV$42*CW$37/CV$37,CW$12)</f>
        <v>2.1621796057439004</v>
      </c>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57"/>
      <c r="EK42" s="57"/>
      <c r="EL42" s="57"/>
      <c r="EM42" s="57"/>
    </row>
    <row r="43" spans="1:143" x14ac:dyDescent="0.2">
      <c r="A43" s="57" t="s">
        <v>200</v>
      </c>
      <c r="B43" s="73">
        <f>'History of NZS Fund'!Q$13</f>
        <v>34.505999999999986</v>
      </c>
      <c r="C43" s="62">
        <f>SUM(B$43,C$35,C$39,C$41,C$42)</f>
        <v>38.140999999999984</v>
      </c>
      <c r="D43" s="62">
        <f t="shared" ref="D43:BO43" si="32">SUM(C$43,D$35,D$39,D$41,D$42)</f>
        <v>41.729999999999983</v>
      </c>
      <c r="E43" s="62">
        <f t="shared" si="32"/>
        <v>46.085999999999984</v>
      </c>
      <c r="F43" s="62">
        <f t="shared" si="32"/>
        <v>51.386999999999986</v>
      </c>
      <c r="G43" s="62">
        <f t="shared" si="32"/>
        <v>57.37299999999999</v>
      </c>
      <c r="H43" s="62">
        <f t="shared" ca="1" si="32"/>
        <v>63.298739543759829</v>
      </c>
      <c r="I43" s="62">
        <f t="shared" ca="1" si="32"/>
        <v>69.456482755834983</v>
      </c>
      <c r="J43" s="62">
        <f t="shared" ca="1" si="32"/>
        <v>75.870019931559767</v>
      </c>
      <c r="K43" s="62">
        <f t="shared" ca="1" si="32"/>
        <v>82.519332462952178</v>
      </c>
      <c r="L43" s="62">
        <f t="shared" ca="1" si="32"/>
        <v>89.40484719297568</v>
      </c>
      <c r="M43" s="62">
        <f t="shared" ca="1" si="32"/>
        <v>96.407915966928641</v>
      </c>
      <c r="N43" s="62">
        <f t="shared" ca="1" si="32"/>
        <v>103.54166490969574</v>
      </c>
      <c r="O43" s="62">
        <f t="shared" ca="1" si="32"/>
        <v>110.85598302673839</v>
      </c>
      <c r="P43" s="62">
        <f t="shared" ca="1" si="32"/>
        <v>118.3646412881678</v>
      </c>
      <c r="Q43" s="62">
        <f t="shared" ca="1" si="32"/>
        <v>126.07091575680286</v>
      </c>
      <c r="R43" s="62">
        <f t="shared" ca="1" si="32"/>
        <v>133.97210734243046</v>
      </c>
      <c r="S43" s="62">
        <f t="shared" ca="1" si="32"/>
        <v>142.05713183437655</v>
      </c>
      <c r="T43" s="62">
        <f t="shared" ca="1" si="32"/>
        <v>150.35743229552153</v>
      </c>
      <c r="U43" s="62">
        <f t="shared" ca="1" si="32"/>
        <v>158.84050959082563</v>
      </c>
      <c r="V43" s="62">
        <f t="shared" ca="1" si="32"/>
        <v>167.55419504827566</v>
      </c>
      <c r="W43" s="62">
        <f t="shared" ca="1" si="32"/>
        <v>176.59027766530301</v>
      </c>
      <c r="X43" s="62">
        <f t="shared" ca="1" si="32"/>
        <v>186.04495052633413</v>
      </c>
      <c r="Y43" s="62">
        <f t="shared" ca="1" si="32"/>
        <v>196.04374759404232</v>
      </c>
      <c r="Z43" s="62">
        <f t="shared" ca="1" si="32"/>
        <v>206.72168853243019</v>
      </c>
      <c r="AA43" s="62">
        <f t="shared" ca="1" si="32"/>
        <v>218.14672712616937</v>
      </c>
      <c r="AB43" s="62">
        <f t="shared" ca="1" si="32"/>
        <v>230.43196571735288</v>
      </c>
      <c r="AC43" s="62">
        <f t="shared" ca="1" si="32"/>
        <v>243.60980558277964</v>
      </c>
      <c r="AD43" s="62">
        <f t="shared" ca="1" si="32"/>
        <v>257.74643893117775</v>
      </c>
      <c r="AE43" s="62">
        <f t="shared" ca="1" si="32"/>
        <v>272.88627103976125</v>
      </c>
      <c r="AF43" s="62">
        <f t="shared" ca="1" si="32"/>
        <v>289.08147604475744</v>
      </c>
      <c r="AG43" s="62">
        <f t="shared" ca="1" si="32"/>
        <v>306.34618894003609</v>
      </c>
      <c r="AH43" s="62">
        <f t="shared" ca="1" si="32"/>
        <v>324.71080384995514</v>
      </c>
      <c r="AI43" s="62">
        <f t="shared" ca="1" si="32"/>
        <v>344.18489388235503</v>
      </c>
      <c r="AJ43" s="62">
        <f t="shared" ca="1" si="32"/>
        <v>364.77551418254734</v>
      </c>
      <c r="AK43" s="62">
        <f t="shared" ca="1" si="32"/>
        <v>386.41302446992722</v>
      </c>
      <c r="AL43" s="62">
        <f t="shared" ca="1" si="32"/>
        <v>408.97431071339957</v>
      </c>
      <c r="AM43" s="62">
        <f t="shared" ca="1" si="32"/>
        <v>432.33102908842216</v>
      </c>
      <c r="AN43" s="62">
        <f t="shared" ca="1" si="32"/>
        <v>456.25778908348155</v>
      </c>
      <c r="AO43" s="62">
        <f t="shared" ca="1" si="32"/>
        <v>480.53231188307211</v>
      </c>
      <c r="AP43" s="62">
        <f t="shared" ca="1" si="32"/>
        <v>505.11554477304253</v>
      </c>
      <c r="AQ43" s="62">
        <f t="shared" ca="1" si="32"/>
        <v>529.92396873319558</v>
      </c>
      <c r="AR43" s="62">
        <f t="shared" ca="1" si="32"/>
        <v>554.99044631394679</v>
      </c>
      <c r="AS43" s="62">
        <f t="shared" ca="1" si="32"/>
        <v>580.26855928319776</v>
      </c>
      <c r="AT43" s="62">
        <f t="shared" ca="1" si="32"/>
        <v>605.74718467878756</v>
      </c>
      <c r="AU43" s="62">
        <f t="shared" ca="1" si="32"/>
        <v>631.49782325988724</v>
      </c>
      <c r="AV43" s="62">
        <f t="shared" ca="1" si="32"/>
        <v>657.62293984035841</v>
      </c>
      <c r="AW43" s="62">
        <f t="shared" ca="1" si="32"/>
        <v>684.26396484168788</v>
      </c>
      <c r="AX43" s="62">
        <f t="shared" ca="1" si="32"/>
        <v>711.32702186023573</v>
      </c>
      <c r="AY43" s="62">
        <f t="shared" ca="1" si="32"/>
        <v>738.94504575977851</v>
      </c>
      <c r="AZ43" s="62">
        <f t="shared" ca="1" si="32"/>
        <v>767.34520527956681</v>
      </c>
      <c r="BA43" s="62">
        <f t="shared" ca="1" si="32"/>
        <v>796.57892966309839</v>
      </c>
      <c r="BB43" s="62">
        <f t="shared" ca="1" si="32"/>
        <v>826.58348013630734</v>
      </c>
      <c r="BC43" s="62">
        <f t="shared" ca="1" si="32"/>
        <v>857.40961662163454</v>
      </c>
      <c r="BD43" s="62">
        <f t="shared" ca="1" si="32"/>
        <v>888.9599617081069</v>
      </c>
      <c r="BE43" s="62">
        <f t="shared" ca="1" si="32"/>
        <v>920.9709800265299</v>
      </c>
      <c r="BF43" s="62">
        <f t="shared" ca="1" si="32"/>
        <v>953.20775108030057</v>
      </c>
      <c r="BG43" s="62">
        <f t="shared" ca="1" si="32"/>
        <v>985.63839577074123</v>
      </c>
      <c r="BH43" s="62">
        <f t="shared" ca="1" si="32"/>
        <v>1018.1695143038467</v>
      </c>
      <c r="BI43" s="62">
        <f t="shared" ca="1" si="32"/>
        <v>1050.9170674212985</v>
      </c>
      <c r="BJ43" s="62">
        <f t="shared" ca="1" si="32"/>
        <v>1084.0429492260064</v>
      </c>
      <c r="BK43" s="62">
        <f t="shared" ca="1" si="32"/>
        <v>1117.7021842780669</v>
      </c>
      <c r="BL43" s="62">
        <f t="shared" ca="1" si="32"/>
        <v>1152.2080568701563</v>
      </c>
      <c r="BM43" s="62">
        <f t="shared" ca="1" si="32"/>
        <v>1187.7515324170447</v>
      </c>
      <c r="BN43" s="62">
        <f t="shared" ca="1" si="32"/>
        <v>1224.5112300801898</v>
      </c>
      <c r="BO43" s="62">
        <f t="shared" ca="1" si="32"/>
        <v>1262.5642692261738</v>
      </c>
      <c r="BP43" s="75">
        <f t="shared" ref="BP43:CT43" ca="1" si="33">SUM(BO$43,BP$35,BP$39,BP$41,BP$42)</f>
        <v>1301.9326992774588</v>
      </c>
      <c r="BQ43" s="75">
        <f t="shared" ca="1" si="33"/>
        <v>1342.61108574643</v>
      </c>
      <c r="BR43" s="75">
        <f t="shared" ca="1" si="33"/>
        <v>1384.6049824227805</v>
      </c>
      <c r="BS43" s="75">
        <f t="shared" ca="1" si="33"/>
        <v>1427.9233562993425</v>
      </c>
      <c r="BT43" s="75">
        <f t="shared" ca="1" si="33"/>
        <v>1472.5592542882416</v>
      </c>
      <c r="BU43" s="75">
        <f t="shared" ca="1" si="33"/>
        <v>1518.4970864208954</v>
      </c>
      <c r="BV43" s="75">
        <f t="shared" ca="1" si="33"/>
        <v>1565.7244527740258</v>
      </c>
      <c r="BW43" s="75">
        <f t="shared" ca="1" si="33"/>
        <v>1614.1593319906522</v>
      </c>
      <c r="BX43" s="75">
        <f t="shared" ca="1" si="33"/>
        <v>1663.7888769680435</v>
      </c>
      <c r="BY43" s="75">
        <f t="shared" ca="1" si="33"/>
        <v>1714.5521843346355</v>
      </c>
      <c r="BZ43" s="75">
        <f t="shared" ca="1" si="33"/>
        <v>1766.4299859386952</v>
      </c>
      <c r="CA43" s="75">
        <f t="shared" ca="1" si="33"/>
        <v>1819.3895352258135</v>
      </c>
      <c r="CB43" s="75">
        <f t="shared" ca="1" si="33"/>
        <v>1873.4115702265428</v>
      </c>
      <c r="CC43" s="75">
        <f t="shared" ca="1" si="33"/>
        <v>1928.5353230341764</v>
      </c>
      <c r="CD43" s="75">
        <f t="shared" ca="1" si="33"/>
        <v>1984.7951503672514</v>
      </c>
      <c r="CE43" s="75">
        <f t="shared" ca="1" si="33"/>
        <v>2042.2767945417183</v>
      </c>
      <c r="CF43" s="75">
        <f t="shared" ca="1" si="33"/>
        <v>2101.0772413155491</v>
      </c>
      <c r="CG43" s="75">
        <f t="shared" ca="1" si="33"/>
        <v>2161.3136106813431</v>
      </c>
      <c r="CH43" s="75">
        <f t="shared" ca="1" si="33"/>
        <v>2223.1459400812064</v>
      </c>
      <c r="CI43" s="75">
        <f t="shared" ca="1" si="33"/>
        <v>2286.6871887922948</v>
      </c>
      <c r="CJ43" s="75">
        <f t="shared" ca="1" si="33"/>
        <v>2352.0662548075416</v>
      </c>
      <c r="CK43" s="75">
        <f t="shared" ca="1" si="33"/>
        <v>2419.4268617756256</v>
      </c>
      <c r="CL43" s="75">
        <f t="shared" ca="1" si="33"/>
        <v>2488.8029993257178</v>
      </c>
      <c r="CM43" s="75">
        <f t="shared" ca="1" si="33"/>
        <v>2560.3406831574848</v>
      </c>
      <c r="CN43" s="75">
        <f t="shared" ca="1" si="33"/>
        <v>2634.0866123278365</v>
      </c>
      <c r="CO43" s="75">
        <f t="shared" ca="1" si="33"/>
        <v>2710.1097849231569</v>
      </c>
      <c r="CP43" s="75">
        <f t="shared" ca="1" si="33"/>
        <v>2788.4534654644704</v>
      </c>
      <c r="CQ43" s="75">
        <f t="shared" ca="1" si="33"/>
        <v>2869.1932959679521</v>
      </c>
      <c r="CR43" s="75">
        <f t="shared" ca="1" si="33"/>
        <v>2952.378549912863</v>
      </c>
      <c r="CS43" s="75">
        <f t="shared" ca="1" si="33"/>
        <v>3038.120022735819</v>
      </c>
      <c r="CT43" s="75">
        <f t="shared" ca="1" si="33"/>
        <v>3126.5278697631156</v>
      </c>
      <c r="CU43" s="75">
        <f ca="1">SUM(CT$43,CU$35,CU$39,CU$41,CU$42)</f>
        <v>3217.6653005494218</v>
      </c>
      <c r="CV43" s="75">
        <f ca="1">SUM(CU$43,CV$35,CV$39,CV$41,CV$42)</f>
        <v>3311.7205899159721</v>
      </c>
      <c r="CW43" s="75">
        <f ca="1">SUM(CV$43,CW$35,CW$39,CW$41,CW$42)</f>
        <v>3408.8561409488261</v>
      </c>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71"/>
      <c r="EK43" s="71"/>
      <c r="EL43" s="71"/>
      <c r="EM43" s="71"/>
    </row>
    <row r="44" spans="1:143" x14ac:dyDescent="0.2">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57"/>
      <c r="EK44" s="57"/>
      <c r="EL44" s="57"/>
      <c r="EM44" s="57"/>
    </row>
    <row r="45" spans="1:143" x14ac:dyDescent="0.2">
      <c r="A45" s="58" t="s">
        <v>2</v>
      </c>
      <c r="B45" s="57"/>
      <c r="C45" s="62"/>
      <c r="D45" s="74"/>
      <c r="E45" s="74"/>
      <c r="F45" s="74"/>
      <c r="G45" s="74"/>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57"/>
      <c r="EK45" s="57"/>
      <c r="EL45" s="57"/>
      <c r="EM45" s="57"/>
    </row>
    <row r="46" spans="1:143" x14ac:dyDescent="0.2">
      <c r="A46" s="57" t="s">
        <v>22</v>
      </c>
      <c r="B46" s="57"/>
      <c r="C46" s="66">
        <f>C$6/C$5</f>
        <v>4.1224108338989318E-2</v>
      </c>
      <c r="D46" s="66">
        <f t="shared" ref="D46:BO46" si="34">D$6/D$5</f>
        <v>4.1280795162580909E-2</v>
      </c>
      <c r="E46" s="66">
        <f t="shared" si="34"/>
        <v>4.1747591546940722E-2</v>
      </c>
      <c r="F46" s="66">
        <f t="shared" si="34"/>
        <v>4.2042207921733979E-2</v>
      </c>
      <c r="G46" s="66">
        <f t="shared" si="34"/>
        <v>4.2762547733944174E-2</v>
      </c>
      <c r="H46" s="66">
        <f t="shared" si="34"/>
        <v>4.3238799170580614E-2</v>
      </c>
      <c r="I46" s="66">
        <f t="shared" si="34"/>
        <v>4.4391975684269364E-2</v>
      </c>
      <c r="J46" s="66">
        <f t="shared" si="34"/>
        <v>4.5517647793842993E-2</v>
      </c>
      <c r="K46" s="66">
        <f t="shared" si="34"/>
        <v>4.6725376580950218E-2</v>
      </c>
      <c r="L46" s="66">
        <f t="shared" si="34"/>
        <v>4.7949311804095007E-2</v>
      </c>
      <c r="M46" s="66">
        <f t="shared" si="34"/>
        <v>4.9141854402643008E-2</v>
      </c>
      <c r="N46" s="66">
        <f t="shared" si="34"/>
        <v>5.0261840370304622E-2</v>
      </c>
      <c r="O46" s="66">
        <f t="shared" si="34"/>
        <v>5.1239584325019467E-2</v>
      </c>
      <c r="P46" s="66">
        <f t="shared" si="34"/>
        <v>5.2165612408550846E-2</v>
      </c>
      <c r="Q46" s="66">
        <f t="shared" si="34"/>
        <v>5.3068306266598052E-2</v>
      </c>
      <c r="R46" s="66">
        <f t="shared" si="34"/>
        <v>5.3959893242084743E-2</v>
      </c>
      <c r="S46" s="66">
        <f t="shared" si="34"/>
        <v>5.485569106004002E-2</v>
      </c>
      <c r="T46" s="66">
        <f t="shared" si="34"/>
        <v>5.5680276841290254E-2</v>
      </c>
      <c r="U46" s="66">
        <f t="shared" si="34"/>
        <v>5.654703440753147E-2</v>
      </c>
      <c r="V46" s="66">
        <f t="shared" si="34"/>
        <v>5.7318805632068467E-2</v>
      </c>
      <c r="W46" s="66">
        <f t="shared" si="34"/>
        <v>5.7946000872151134E-2</v>
      </c>
      <c r="X46" s="66">
        <f t="shared" si="34"/>
        <v>5.8439754685709826E-2</v>
      </c>
      <c r="Y46" s="66">
        <f t="shared" si="34"/>
        <v>5.8782483381585142E-2</v>
      </c>
      <c r="Z46" s="66">
        <f t="shared" si="34"/>
        <v>5.8988583203069281E-2</v>
      </c>
      <c r="AA46" s="66">
        <f t="shared" si="34"/>
        <v>5.9165951726701443E-2</v>
      </c>
      <c r="AB46" s="66">
        <f t="shared" si="34"/>
        <v>5.9269368767745419E-2</v>
      </c>
      <c r="AC46" s="66">
        <f t="shared" si="34"/>
        <v>5.9411022240645851E-2</v>
      </c>
      <c r="AD46" s="66">
        <f t="shared" si="34"/>
        <v>5.9550184489329812E-2</v>
      </c>
      <c r="AE46" s="66">
        <f t="shared" si="34"/>
        <v>5.9717500212884397E-2</v>
      </c>
      <c r="AF46" s="66">
        <f t="shared" si="34"/>
        <v>5.9902743740639877E-2</v>
      </c>
      <c r="AG46" s="66">
        <f t="shared" si="34"/>
        <v>6.0147473269657081E-2</v>
      </c>
      <c r="AH46" s="66">
        <f t="shared" si="34"/>
        <v>6.0430496880026371E-2</v>
      </c>
      <c r="AI46" s="66">
        <f t="shared" si="34"/>
        <v>6.0767752184614748E-2</v>
      </c>
      <c r="AJ46" s="66">
        <f t="shared" si="34"/>
        <v>6.1156649283772666E-2</v>
      </c>
      <c r="AK46" s="66">
        <f t="shared" si="34"/>
        <v>6.1657507755214586E-2</v>
      </c>
      <c r="AL46" s="66">
        <f t="shared" si="34"/>
        <v>6.2298169539980859E-2</v>
      </c>
      <c r="AM46" s="66">
        <f t="shared" si="34"/>
        <v>6.3061964173938001E-2</v>
      </c>
      <c r="AN46" s="66">
        <f t="shared" si="34"/>
        <v>6.4002110674621082E-2</v>
      </c>
      <c r="AO46" s="66">
        <f t="shared" si="34"/>
        <v>6.5086742700746256E-2</v>
      </c>
      <c r="AP46" s="66">
        <f t="shared" si="34"/>
        <v>6.615951420671061E-2</v>
      </c>
      <c r="AQ46" s="66">
        <f t="shared" si="34"/>
        <v>6.7246427916574369E-2</v>
      </c>
      <c r="AR46" s="66">
        <f t="shared" si="34"/>
        <v>6.8263908347003993E-2</v>
      </c>
      <c r="AS46" s="66">
        <f t="shared" si="34"/>
        <v>6.9268070696733602E-2</v>
      </c>
      <c r="AT46" s="66">
        <f t="shared" si="34"/>
        <v>7.0233773560151314E-2</v>
      </c>
      <c r="AU46" s="66">
        <f t="shared" si="34"/>
        <v>7.1111603927805828E-2</v>
      </c>
      <c r="AV46" s="66">
        <f t="shared" si="34"/>
        <v>7.1893530770341996E-2</v>
      </c>
      <c r="AW46" s="66">
        <f t="shared" si="34"/>
        <v>7.2567254002265796E-2</v>
      </c>
      <c r="AX46" s="66">
        <f t="shared" si="34"/>
        <v>7.3272048784785396E-2</v>
      </c>
      <c r="AY46" s="66">
        <f t="shared" si="34"/>
        <v>7.388411204532834E-2</v>
      </c>
      <c r="AZ46" s="66">
        <f t="shared" si="34"/>
        <v>7.4366627801155022E-2</v>
      </c>
      <c r="BA46" s="66">
        <f t="shared" si="34"/>
        <v>7.4821847598731575E-2</v>
      </c>
      <c r="BB46" s="66">
        <f t="shared" si="34"/>
        <v>7.5308140969088722E-2</v>
      </c>
      <c r="BC46" s="66">
        <f t="shared" si="34"/>
        <v>7.5766963913419166E-2</v>
      </c>
      <c r="BD46" s="66">
        <f t="shared" si="34"/>
        <v>7.6266297576851078E-2</v>
      </c>
      <c r="BE46" s="66">
        <f t="shared" si="34"/>
        <v>7.6868236242870522E-2</v>
      </c>
      <c r="BF46" s="66">
        <f t="shared" si="34"/>
        <v>7.754148506147969E-2</v>
      </c>
      <c r="BG46" s="66">
        <f t="shared" si="34"/>
        <v>7.8194617704561126E-2</v>
      </c>
      <c r="BH46" s="66">
        <f t="shared" si="34"/>
        <v>7.8848183774815769E-2</v>
      </c>
      <c r="BI46" s="66">
        <f t="shared" si="34"/>
        <v>7.9424074617193932E-2</v>
      </c>
      <c r="BJ46" s="66">
        <f t="shared" si="34"/>
        <v>7.9913991454648364E-2</v>
      </c>
      <c r="BK46" s="66">
        <f t="shared" si="34"/>
        <v>8.0331615500524048E-2</v>
      </c>
      <c r="BL46" s="66">
        <f t="shared" si="34"/>
        <v>8.0634803700059779E-2</v>
      </c>
      <c r="BM46" s="66">
        <f t="shared" si="34"/>
        <v>8.0877900749565107E-2</v>
      </c>
      <c r="BN46" s="66">
        <f t="shared" si="34"/>
        <v>8.1075410493379449E-2</v>
      </c>
      <c r="BO46" s="66">
        <f t="shared" si="34"/>
        <v>8.1264207628067228E-2</v>
      </c>
      <c r="BP46" s="66">
        <f t="shared" ref="BP46:CW46" si="35">BP$6/BP$5</f>
        <v>8.1461350804123381E-2</v>
      </c>
      <c r="BQ46" s="66">
        <f t="shared" si="35"/>
        <v>8.1674166723577038E-2</v>
      </c>
      <c r="BR46" s="66">
        <f t="shared" si="35"/>
        <v>8.1898057703780197E-2</v>
      </c>
      <c r="BS46" s="66">
        <f t="shared" si="35"/>
        <v>8.2129974435895384E-2</v>
      </c>
      <c r="BT46" s="66">
        <f t="shared" si="35"/>
        <v>8.2372777142819362E-2</v>
      </c>
      <c r="BU46" s="66">
        <f t="shared" si="35"/>
        <v>8.2627719435880431E-2</v>
      </c>
      <c r="BV46" s="66">
        <f t="shared" si="35"/>
        <v>8.2891130207577546E-2</v>
      </c>
      <c r="BW46" s="66">
        <f t="shared" si="35"/>
        <v>8.3178139594651021E-2</v>
      </c>
      <c r="BX46" s="66">
        <f t="shared" si="35"/>
        <v>8.3468750120437196E-2</v>
      </c>
      <c r="BY46" s="66">
        <f t="shared" si="35"/>
        <v>8.3771858156996379E-2</v>
      </c>
      <c r="BZ46" s="66">
        <f t="shared" si="35"/>
        <v>8.4075970501664987E-2</v>
      </c>
      <c r="CA46" s="66">
        <f t="shared" si="35"/>
        <v>8.4383200887269208E-2</v>
      </c>
      <c r="CB46" s="66">
        <f t="shared" si="35"/>
        <v>8.4689573480455096E-2</v>
      </c>
      <c r="CC46" s="66">
        <f t="shared" si="35"/>
        <v>8.4983263295688574E-2</v>
      </c>
      <c r="CD46" s="66">
        <f t="shared" si="35"/>
        <v>8.5266568693827718E-2</v>
      </c>
      <c r="CE46" s="66">
        <f t="shared" si="35"/>
        <v>8.5531232136394214E-2</v>
      </c>
      <c r="CF46" s="66">
        <f t="shared" si="35"/>
        <v>8.5777808561076918E-2</v>
      </c>
      <c r="CG46" s="66">
        <f t="shared" si="35"/>
        <v>8.6005434737570705E-2</v>
      </c>
      <c r="CH46" s="66">
        <f t="shared" si="35"/>
        <v>8.62094739675906E-2</v>
      </c>
      <c r="CI46" s="66">
        <f t="shared" si="35"/>
        <v>8.6401078145974114E-2</v>
      </c>
      <c r="CJ46" s="66">
        <f t="shared" si="35"/>
        <v>8.657941922434241E-2</v>
      </c>
      <c r="CK46" s="66">
        <f t="shared" si="35"/>
        <v>8.6744419686925658E-2</v>
      </c>
      <c r="CL46" s="66">
        <f t="shared" si="35"/>
        <v>8.6913819965121708E-2</v>
      </c>
      <c r="CM46" s="66">
        <f t="shared" si="35"/>
        <v>8.707146972097303E-2</v>
      </c>
      <c r="CN46" s="66">
        <f t="shared" si="35"/>
        <v>8.7232519205840561E-2</v>
      </c>
      <c r="CO46" s="66">
        <f t="shared" si="35"/>
        <v>8.7394010281361997E-2</v>
      </c>
      <c r="CP46" s="66">
        <f t="shared" si="35"/>
        <v>8.7558979553171323E-2</v>
      </c>
      <c r="CQ46" s="66">
        <f t="shared" si="35"/>
        <v>8.7723871487372027E-2</v>
      </c>
      <c r="CR46" s="66">
        <f t="shared" si="35"/>
        <v>8.7892281252924087E-2</v>
      </c>
      <c r="CS46" s="66">
        <f t="shared" si="35"/>
        <v>8.8056619554389995E-2</v>
      </c>
      <c r="CT46" s="66">
        <f t="shared" si="35"/>
        <v>8.8218796348374845E-2</v>
      </c>
      <c r="CU46" s="66">
        <f t="shared" si="35"/>
        <v>8.8383981007741558E-2</v>
      </c>
      <c r="CV46" s="66">
        <f t="shared" si="35"/>
        <v>8.8539738143032135E-2</v>
      </c>
      <c r="CW46" s="66">
        <f t="shared" si="35"/>
        <v>8.869056038286495E-2</v>
      </c>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57"/>
      <c r="EK46" s="57"/>
      <c r="EL46" s="57"/>
      <c r="EM46" s="57"/>
    </row>
    <row r="47" spans="1:143" x14ac:dyDescent="0.2">
      <c r="A47" s="57" t="s">
        <v>23</v>
      </c>
      <c r="B47" s="57"/>
      <c r="C47" s="66">
        <f t="shared" ref="C47:BN47" si="36">C$33/C$5</f>
        <v>4.300085639256182E-2</v>
      </c>
      <c r="D47" s="66">
        <f t="shared" si="36"/>
        <v>4.4656994979590879E-2</v>
      </c>
      <c r="E47" s="66">
        <f t="shared" si="36"/>
        <v>4.6570928781817948E-2</v>
      </c>
      <c r="F47" s="66">
        <f t="shared" si="36"/>
        <v>4.8793511383618267E-2</v>
      </c>
      <c r="G47" s="66">
        <f t="shared" si="36"/>
        <v>5.0123217613788601E-2</v>
      </c>
      <c r="H47" s="66">
        <f t="shared" ca="1" si="36"/>
        <v>5.1179415723645136E-2</v>
      </c>
      <c r="I47" s="66">
        <f t="shared" ca="1" si="36"/>
        <v>5.1526905850266876E-2</v>
      </c>
      <c r="J47" s="66">
        <f t="shared" ca="1" si="36"/>
        <v>5.1878131830801186E-2</v>
      </c>
      <c r="K47" s="66">
        <f t="shared" ca="1" si="36"/>
        <v>5.2233736874131381E-2</v>
      </c>
      <c r="L47" s="66">
        <f t="shared" ca="1" si="36"/>
        <v>5.2592049326337285E-2</v>
      </c>
      <c r="M47" s="66">
        <f t="shared" ca="1" si="36"/>
        <v>5.2951006804333442E-2</v>
      </c>
      <c r="N47" s="66">
        <f t="shared" ca="1" si="36"/>
        <v>5.3310389685539493E-2</v>
      </c>
      <c r="O47" s="66">
        <f t="shared" ca="1" si="36"/>
        <v>5.367068830030497E-2</v>
      </c>
      <c r="P47" s="66">
        <f t="shared" ca="1" si="36"/>
        <v>5.4031558109432685E-2</v>
      </c>
      <c r="Q47" s="66">
        <f t="shared" ca="1" si="36"/>
        <v>5.4393723317100885E-2</v>
      </c>
      <c r="R47" s="66">
        <f t="shared" ca="1" si="36"/>
        <v>5.4758824920635288E-2</v>
      </c>
      <c r="S47" s="66">
        <f t="shared" ca="1" si="36"/>
        <v>5.5128049107449596E-2</v>
      </c>
      <c r="T47" s="66">
        <f t="shared" ca="1" si="36"/>
        <v>5.5500991742005783E-2</v>
      </c>
      <c r="U47" s="66">
        <f t="shared" ca="1" si="36"/>
        <v>5.5877662760692275E-2</v>
      </c>
      <c r="V47" s="66">
        <f t="shared" ca="1" si="36"/>
        <v>5.6256721475823286E-2</v>
      </c>
      <c r="W47" s="66">
        <f t="shared" ca="1" si="36"/>
        <v>5.6636824886009615E-2</v>
      </c>
      <c r="X47" s="66">
        <f t="shared" ca="1" si="36"/>
        <v>5.7016723058439502E-2</v>
      </c>
      <c r="Y47" s="66">
        <f t="shared" ca="1" si="36"/>
        <v>5.7394676365639469E-2</v>
      </c>
      <c r="Z47" s="66">
        <f t="shared" ca="1" si="36"/>
        <v>5.7769788127254702E-2</v>
      </c>
      <c r="AA47" s="66">
        <f t="shared" ca="1" si="36"/>
        <v>5.8141331023350694E-2</v>
      </c>
      <c r="AB47" s="66">
        <f t="shared" ca="1" si="36"/>
        <v>5.8509294962345706E-2</v>
      </c>
      <c r="AC47" s="66">
        <f t="shared" ca="1" si="36"/>
        <v>5.8873890460274698E-2</v>
      </c>
      <c r="AD47" s="66">
        <f t="shared" ca="1" si="36"/>
        <v>5.92354082828324E-2</v>
      </c>
      <c r="AE47" s="66">
        <f t="shared" ca="1" si="36"/>
        <v>5.9594109586341835E-2</v>
      </c>
      <c r="AF47" s="66">
        <f t="shared" ca="1" si="36"/>
        <v>5.9950158147011622E-2</v>
      </c>
      <c r="AG47" s="66">
        <f t="shared" ca="1" si="36"/>
        <v>6.0303845103759905E-2</v>
      </c>
      <c r="AH47" s="66">
        <f t="shared" ca="1" si="36"/>
        <v>6.0655382443402552E-2</v>
      </c>
      <c r="AI47" s="66">
        <f t="shared" ca="1" si="36"/>
        <v>6.1004952537874184E-2</v>
      </c>
      <c r="AJ47" s="66">
        <f t="shared" ca="1" si="36"/>
        <v>6.1352970328000515E-2</v>
      </c>
      <c r="AK47" s="66">
        <f t="shared" ca="1" si="36"/>
        <v>6.1699563430011248E-2</v>
      </c>
      <c r="AL47" s="66">
        <f t="shared" ca="1" si="36"/>
        <v>6.2044968371874565E-2</v>
      </c>
      <c r="AM47" s="66">
        <f t="shared" ca="1" si="36"/>
        <v>6.2389289106992304E-2</v>
      </c>
      <c r="AN47" s="66">
        <f t="shared" ca="1" si="36"/>
        <v>6.2732600658204574E-2</v>
      </c>
      <c r="AO47" s="66">
        <f t="shared" ca="1" si="36"/>
        <v>6.3074956987540134E-2</v>
      </c>
      <c r="AP47" s="66">
        <f t="shared" ca="1" si="36"/>
        <v>6.34162197415407E-2</v>
      </c>
      <c r="AQ47" s="66">
        <f t="shared" ca="1" si="36"/>
        <v>6.3756249357324352E-2</v>
      </c>
      <c r="AR47" s="66">
        <f t="shared" ca="1" si="36"/>
        <v>6.4094850629701564E-2</v>
      </c>
      <c r="AS47" s="66">
        <f t="shared" ca="1" si="36"/>
        <v>6.4431767886461655E-2</v>
      </c>
      <c r="AT47" s="66">
        <f t="shared" ca="1" si="36"/>
        <v>6.4766747952406667E-2</v>
      </c>
      <c r="AU47" s="66">
        <f t="shared" ca="1" si="36"/>
        <v>6.509949977042441E-2</v>
      </c>
      <c r="AV47" s="66">
        <f t="shared" ca="1" si="36"/>
        <v>6.5429889309544215E-2</v>
      </c>
      <c r="AW47" s="66">
        <f t="shared" ca="1" si="36"/>
        <v>6.5757735287272426E-2</v>
      </c>
      <c r="AX47" s="66">
        <f t="shared" ca="1" si="36"/>
        <v>6.608292061748737E-2</v>
      </c>
      <c r="AY47" s="66">
        <f t="shared" ca="1" si="36"/>
        <v>6.6405550385952999E-2</v>
      </c>
      <c r="AZ47" s="66">
        <f t="shared" ca="1" si="36"/>
        <v>6.6725492485600002E-2</v>
      </c>
      <c r="BA47" s="66">
        <f t="shared" ca="1" si="36"/>
        <v>6.7042862927384997E-2</v>
      </c>
      <c r="BB47" s="66">
        <f t="shared" ca="1" si="36"/>
        <v>6.7357727410947976E-2</v>
      </c>
      <c r="BC47" s="66">
        <f t="shared" ca="1" si="36"/>
        <v>6.7670170721866887E-2</v>
      </c>
      <c r="BD47" s="66">
        <f t="shared" ca="1" si="36"/>
        <v>6.7980239001079024E-2</v>
      </c>
      <c r="BE47" s="66">
        <f t="shared" ca="1" si="36"/>
        <v>6.828801726491851E-2</v>
      </c>
      <c r="BF47" s="66">
        <f t="shared" ca="1" si="36"/>
        <v>6.8593496009675015E-2</v>
      </c>
      <c r="BG47" s="66">
        <f t="shared" ca="1" si="36"/>
        <v>6.8896679895448495E-2</v>
      </c>
      <c r="BH47" s="66">
        <f t="shared" ca="1" si="36"/>
        <v>6.9197632259592523E-2</v>
      </c>
      <c r="BI47" s="66">
        <f t="shared" ca="1" si="36"/>
        <v>6.9496278589246618E-2</v>
      </c>
      <c r="BJ47" s="66">
        <f t="shared" ca="1" si="36"/>
        <v>6.979257595756426E-2</v>
      </c>
      <c r="BK47" s="66">
        <f t="shared" ca="1" si="36"/>
        <v>7.0086742801742832E-2</v>
      </c>
      <c r="BL47" s="66">
        <f t="shared" ca="1" si="36"/>
        <v>7.0378803873671958E-2</v>
      </c>
      <c r="BM47" s="66">
        <f t="shared" ca="1" si="36"/>
        <v>7.0668787677981931E-2</v>
      </c>
      <c r="BN47" s="66">
        <f t="shared" ca="1" si="36"/>
        <v>7.0956726665165018E-2</v>
      </c>
      <c r="BO47" s="66">
        <f t="shared" ref="BO47:CW47" ca="1" si="37">BO$33/BO$5</f>
        <v>7.1242661375500116E-2</v>
      </c>
      <c r="BP47" s="66">
        <f t="shared" ca="1" si="37"/>
        <v>7.1526641313112316E-2</v>
      </c>
      <c r="BQ47" s="66">
        <f t="shared" ca="1" si="37"/>
        <v>7.1808710095673536E-2</v>
      </c>
      <c r="BR47" s="66">
        <f t="shared" ca="1" si="37"/>
        <v>7.208889619950419E-2</v>
      </c>
      <c r="BS47" s="66">
        <f t="shared" ca="1" si="37"/>
        <v>7.2367227938197415E-2</v>
      </c>
      <c r="BT47" s="66">
        <f t="shared" ca="1" si="37"/>
        <v>7.2643742634318734E-2</v>
      </c>
      <c r="BU47" s="66">
        <f t="shared" ca="1" si="37"/>
        <v>7.2918480146347484E-2</v>
      </c>
      <c r="BV47" s="66">
        <f t="shared" ca="1" si="37"/>
        <v>7.3191462766374255E-2</v>
      </c>
      <c r="BW47" s="66">
        <f t="shared" ca="1" si="37"/>
        <v>7.3462728235041408E-2</v>
      </c>
      <c r="BX47" s="66">
        <f t="shared" ca="1" si="37"/>
        <v>7.3732303064493035E-2</v>
      </c>
      <c r="BY47" s="66">
        <f t="shared" ca="1" si="37"/>
        <v>7.4000212253766545E-2</v>
      </c>
      <c r="BZ47" s="66">
        <f t="shared" ca="1" si="37"/>
        <v>7.4266494612721806E-2</v>
      </c>
      <c r="CA47" s="66">
        <f t="shared" ca="1" si="37"/>
        <v>7.4531170577689126E-2</v>
      </c>
      <c r="CB47" s="66">
        <f t="shared" ca="1" si="37"/>
        <v>7.4794270691717651E-2</v>
      </c>
      <c r="CC47" s="66">
        <f t="shared" ca="1" si="37"/>
        <v>7.5055825589083136E-2</v>
      </c>
      <c r="CD47" s="66">
        <f t="shared" ca="1" si="37"/>
        <v>7.5315868045733675E-2</v>
      </c>
      <c r="CE47" s="66">
        <f t="shared" ca="1" si="37"/>
        <v>7.5574421404628403E-2</v>
      </c>
      <c r="CF47" s="66">
        <f t="shared" ca="1" si="37"/>
        <v>7.5831518144501744E-2</v>
      </c>
      <c r="CG47" s="66">
        <f t="shared" ca="1" si="37"/>
        <v>7.6087185231317994E-2</v>
      </c>
      <c r="CH47" s="66">
        <f t="shared" ca="1" si="37"/>
        <v>7.6341449270672809E-2</v>
      </c>
      <c r="CI47" s="66">
        <f t="shared" ca="1" si="37"/>
        <v>7.659433505959834E-2</v>
      </c>
      <c r="CJ47" s="66">
        <f t="shared" ca="1" si="37"/>
        <v>7.6845874146652268E-2</v>
      </c>
      <c r="CK47" s="66">
        <f t="shared" ca="1" si="37"/>
        <v>7.7096092497549604E-2</v>
      </c>
      <c r="CL47" s="66">
        <f t="shared" ca="1" si="37"/>
        <v>7.7345013213620126E-2</v>
      </c>
      <c r="CM47" s="66">
        <f t="shared" ca="1" si="37"/>
        <v>7.7592662226936129E-2</v>
      </c>
      <c r="CN47" s="66">
        <f t="shared" ca="1" si="37"/>
        <v>7.783906952724623E-2</v>
      </c>
      <c r="CO47" s="66">
        <f t="shared" ca="1" si="37"/>
        <v>7.8084254178619278E-2</v>
      </c>
      <c r="CP47" s="66">
        <f t="shared" ca="1" si="37"/>
        <v>7.8328246345278713E-2</v>
      </c>
      <c r="CQ47" s="66">
        <f t="shared" ca="1" si="37"/>
        <v>7.857106751151105E-2</v>
      </c>
      <c r="CR47" s="66">
        <f t="shared" ca="1" si="37"/>
        <v>7.8812740469699799E-2</v>
      </c>
      <c r="CS47" s="66">
        <f t="shared" ca="1" si="37"/>
        <v>7.9053289605175672E-2</v>
      </c>
      <c r="CT47" s="66">
        <f t="shared" ca="1" si="37"/>
        <v>7.9292738006980154E-2</v>
      </c>
      <c r="CU47" s="66">
        <f t="shared" ca="1" si="37"/>
        <v>7.9531109334515293E-2</v>
      </c>
      <c r="CV47" s="66">
        <f t="shared" ca="1" si="37"/>
        <v>7.9768421303529582E-2</v>
      </c>
      <c r="CW47" s="66">
        <f t="shared" ca="1" si="37"/>
        <v>8.000469519672089E-2</v>
      </c>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57"/>
      <c r="EK47" s="57"/>
      <c r="EL47" s="57"/>
      <c r="EM47" s="57"/>
    </row>
    <row r="48" spans="1:143" x14ac:dyDescent="0.2">
      <c r="A48" s="57" t="s">
        <v>24</v>
      </c>
      <c r="B48" s="57"/>
      <c r="C48" s="66">
        <f t="shared" ref="C48:BN48" si="38">C$35/C$5</f>
        <v>1.7767480535725072E-3</v>
      </c>
      <c r="D48" s="66">
        <f t="shared" si="38"/>
        <v>3.3761998170099704E-3</v>
      </c>
      <c r="E48" s="66">
        <f t="shared" si="38"/>
        <v>4.8233372348772301E-3</v>
      </c>
      <c r="F48" s="66">
        <f t="shared" si="38"/>
        <v>6.7513034618842897E-3</v>
      </c>
      <c r="G48" s="66">
        <f t="shared" si="38"/>
        <v>7.3606698798444259E-3</v>
      </c>
      <c r="H48" s="66">
        <f t="shared" ca="1" si="38"/>
        <v>7.9401082042409744E-3</v>
      </c>
      <c r="I48" s="66">
        <f t="shared" ca="1" si="38"/>
        <v>7.1354956794289631E-3</v>
      </c>
      <c r="J48" s="66">
        <f t="shared" ca="1" si="38"/>
        <v>6.3596162977067631E-3</v>
      </c>
      <c r="K48" s="66">
        <f t="shared" ca="1" si="38"/>
        <v>5.5091734371251243E-3</v>
      </c>
      <c r="L48" s="66">
        <f t="shared" ca="1" si="38"/>
        <v>4.6432918595772201E-3</v>
      </c>
      <c r="M48" s="66">
        <f t="shared" ca="1" si="38"/>
        <v>3.8087820022061187E-3</v>
      </c>
      <c r="N48" s="66">
        <f t="shared" ca="1" si="38"/>
        <v>3.0491558675510037E-3</v>
      </c>
      <c r="O48" s="66">
        <f t="shared" ca="1" si="38"/>
        <v>2.4317112618660419E-3</v>
      </c>
      <c r="P48" s="66">
        <f t="shared" ca="1" si="38"/>
        <v>1.8656448322781822E-3</v>
      </c>
      <c r="Q48" s="66">
        <f t="shared" ca="1" si="38"/>
        <v>1.3255278555435754E-3</v>
      </c>
      <c r="R48" s="66">
        <f t="shared" ca="1" si="38"/>
        <v>7.9914476651062418E-4</v>
      </c>
      <c r="S48" s="66">
        <f t="shared" ca="1" si="38"/>
        <v>2.7267733102971197E-4</v>
      </c>
      <c r="T48" s="66">
        <f t="shared" ca="1" si="38"/>
        <v>-1.7925248479266602E-4</v>
      </c>
      <c r="U48" s="66">
        <f t="shared" ca="1" si="38"/>
        <v>-6.6905659236823315E-4</v>
      </c>
      <c r="V48" s="66">
        <f t="shared" ca="1" si="38"/>
        <v>-1.0628730545677722E-3</v>
      </c>
      <c r="W48" s="66">
        <f t="shared" ca="1" si="38"/>
        <v>-1.3085736184920639E-3</v>
      </c>
      <c r="X48" s="66">
        <f t="shared" ca="1" si="38"/>
        <v>-1.42310842222097E-3</v>
      </c>
      <c r="Y48" s="66">
        <f t="shared" ca="1" si="38"/>
        <v>-1.3881792518613996E-3</v>
      </c>
      <c r="Z48" s="66">
        <f t="shared" ca="1" si="38"/>
        <v>-1.2182441749663537E-3</v>
      </c>
      <c r="AA48" s="66">
        <f t="shared" ca="1" si="38"/>
        <v>-1.0244570411393236E-3</v>
      </c>
      <c r="AB48" s="66">
        <f t="shared" ca="1" si="38"/>
        <v>-7.6031633683252252E-4</v>
      </c>
      <c r="AC48" s="66">
        <f t="shared" ca="1" si="38"/>
        <v>-5.3703953546288844E-4</v>
      </c>
      <c r="AD48" s="66">
        <f t="shared" ca="1" si="38"/>
        <v>-3.151620204335153E-4</v>
      </c>
      <c r="AE48" s="66">
        <f t="shared" ca="1" si="38"/>
        <v>-1.2315650991143566E-4</v>
      </c>
      <c r="AF48" s="66">
        <f t="shared" ca="1" si="38"/>
        <v>4.6927040687617243E-5</v>
      </c>
      <c r="AG48" s="66">
        <f t="shared" ca="1" si="38"/>
        <v>1.5586854038428287E-4</v>
      </c>
      <c r="AH48" s="66">
        <f t="shared" ca="1" si="38"/>
        <v>2.2486839316671148E-4</v>
      </c>
      <c r="AI48" s="66">
        <f t="shared" ca="1" si="38"/>
        <v>2.372273965738059E-4</v>
      </c>
      <c r="AJ48" s="66">
        <f t="shared" ca="1" si="38"/>
        <v>1.9633981515454423E-4</v>
      </c>
      <c r="AK48" s="66">
        <f t="shared" ca="1" si="38"/>
        <v>4.2203395164521028E-5</v>
      </c>
      <c r="AL48" s="66">
        <f t="shared" ca="1" si="38"/>
        <v>-2.5320135688543439E-4</v>
      </c>
      <c r="AM48" s="66">
        <f t="shared" ca="1" si="38"/>
        <v>-6.7234212955946139E-4</v>
      </c>
      <c r="AN48" s="66">
        <f t="shared" ca="1" si="38"/>
        <v>-1.2694343606304396E-3</v>
      </c>
      <c r="AO48" s="66">
        <f t="shared" ca="1" si="38"/>
        <v>-2.0119726788855627E-3</v>
      </c>
      <c r="AP48" s="66">
        <f t="shared" ca="1" si="38"/>
        <v>-2.7429835262905745E-3</v>
      </c>
      <c r="AQ48" s="66">
        <f t="shared" ca="1" si="38"/>
        <v>-3.4904700636244805E-3</v>
      </c>
      <c r="AR48" s="66">
        <f t="shared" ca="1" si="38"/>
        <v>-4.1693016842575979E-3</v>
      </c>
      <c r="AS48" s="66">
        <f t="shared" ca="1" si="38"/>
        <v>-4.8363255460092715E-3</v>
      </c>
      <c r="AT48" s="66">
        <f t="shared" ca="1" si="38"/>
        <v>-5.4668678059796808E-3</v>
      </c>
      <c r="AU48" s="66">
        <f t="shared" ca="1" si="38"/>
        <v>-6.0123616061231715E-3</v>
      </c>
      <c r="AV48" s="66">
        <f t="shared" ca="1" si="38"/>
        <v>-6.4633990223659848E-3</v>
      </c>
      <c r="AW48" s="66">
        <f t="shared" ca="1" si="38"/>
        <v>-6.8093818189232901E-3</v>
      </c>
      <c r="AX48" s="66">
        <f t="shared" ca="1" si="38"/>
        <v>-7.1893613376450612E-3</v>
      </c>
      <c r="AY48" s="66">
        <f t="shared" ca="1" si="38"/>
        <v>-7.4784513554140876E-3</v>
      </c>
      <c r="AZ48" s="66">
        <f t="shared" ca="1" si="38"/>
        <v>-7.6409966454666954E-3</v>
      </c>
      <c r="BA48" s="66">
        <f t="shared" ca="1" si="38"/>
        <v>-7.7792264296437843E-3</v>
      </c>
      <c r="BB48" s="66">
        <f t="shared" ca="1" si="38"/>
        <v>-7.9504114174782457E-3</v>
      </c>
      <c r="BC48" s="66">
        <f t="shared" ca="1" si="38"/>
        <v>-8.0966663418182115E-3</v>
      </c>
      <c r="BD48" s="66">
        <f t="shared" ca="1" si="38"/>
        <v>-8.2860187347988581E-3</v>
      </c>
      <c r="BE48" s="66">
        <f t="shared" ca="1" si="38"/>
        <v>-8.5800733587164807E-3</v>
      </c>
      <c r="BF48" s="66">
        <f t="shared" ca="1" si="38"/>
        <v>-8.9480304826214194E-3</v>
      </c>
      <c r="BG48" s="66">
        <f t="shared" ca="1" si="38"/>
        <v>-9.2977438243521619E-3</v>
      </c>
      <c r="BH48" s="66">
        <f t="shared" ca="1" si="38"/>
        <v>-9.6505100658825279E-3</v>
      </c>
      <c r="BI48" s="66">
        <f t="shared" ca="1" si="38"/>
        <v>-9.9277586733005282E-3</v>
      </c>
      <c r="BJ48" s="66">
        <f t="shared" ca="1" si="38"/>
        <v>-1.0121400026877366E-2</v>
      </c>
      <c r="BK48" s="66">
        <f t="shared" ca="1" si="38"/>
        <v>-1.0244830581888431E-2</v>
      </c>
      <c r="BL48" s="66">
        <f t="shared" ca="1" si="38"/>
        <v>-1.0255840876080899E-2</v>
      </c>
      <c r="BM48" s="66">
        <f t="shared" ca="1" si="38"/>
        <v>-1.020911803613414E-2</v>
      </c>
      <c r="BN48" s="66">
        <f t="shared" ca="1" si="38"/>
        <v>-1.011876975274123E-2</v>
      </c>
      <c r="BO48" s="66">
        <f t="shared" ref="BO48:CW48" ca="1" si="39">BO$35/BO$5</f>
        <v>-1.0021416690436801E-2</v>
      </c>
      <c r="BP48" s="66">
        <f t="shared" ca="1" si="39"/>
        <v>-9.9347149381139588E-3</v>
      </c>
      <c r="BQ48" s="66">
        <f t="shared" ca="1" si="39"/>
        <v>-9.8655072135429515E-3</v>
      </c>
      <c r="BR48" s="66">
        <f t="shared" ca="1" si="39"/>
        <v>-9.8091458213305609E-3</v>
      </c>
      <c r="BS48" s="66">
        <f t="shared" ca="1" si="39"/>
        <v>-9.7627004671419267E-3</v>
      </c>
      <c r="BT48" s="66">
        <f t="shared" ca="1" si="39"/>
        <v>-9.7290869820839433E-3</v>
      </c>
      <c r="BU48" s="66">
        <f t="shared" ca="1" si="39"/>
        <v>-9.7091953232071714E-3</v>
      </c>
      <c r="BV48" s="66">
        <f t="shared" ca="1" si="39"/>
        <v>-9.6997217756804779E-3</v>
      </c>
      <c r="BW48" s="66">
        <f t="shared" ca="1" si="39"/>
        <v>-9.7154856804438083E-3</v>
      </c>
      <c r="BX48" s="66">
        <f t="shared" ca="1" si="39"/>
        <v>-9.7364077247500819E-3</v>
      </c>
      <c r="BY48" s="66">
        <f t="shared" ca="1" si="39"/>
        <v>-9.7717480379057326E-3</v>
      </c>
      <c r="BZ48" s="66">
        <f t="shared" ca="1" si="39"/>
        <v>-9.809487944500846E-3</v>
      </c>
      <c r="CA48" s="66">
        <f t="shared" ca="1" si="39"/>
        <v>-9.8519879145156832E-3</v>
      </c>
      <c r="CB48" s="66">
        <f t="shared" ca="1" si="39"/>
        <v>-9.8952490806907614E-3</v>
      </c>
      <c r="CC48" s="66">
        <f t="shared" ca="1" si="39"/>
        <v>-9.9274712373374624E-3</v>
      </c>
      <c r="CD48" s="66">
        <f t="shared" ca="1" si="39"/>
        <v>-9.9506818946793925E-3</v>
      </c>
      <c r="CE48" s="66">
        <f t="shared" ca="1" si="39"/>
        <v>-9.9568452421596211E-3</v>
      </c>
      <c r="CF48" s="66">
        <f t="shared" ca="1" si="39"/>
        <v>-9.9463489112043436E-3</v>
      </c>
      <c r="CG48" s="66">
        <f t="shared" ca="1" si="39"/>
        <v>-9.9183059452246699E-3</v>
      </c>
      <c r="CH48" s="66">
        <f t="shared" ca="1" si="39"/>
        <v>-9.8680005857810678E-3</v>
      </c>
      <c r="CI48" s="66">
        <f t="shared" ca="1" si="39"/>
        <v>-9.8067648895340323E-3</v>
      </c>
      <c r="CJ48" s="66">
        <f t="shared" ca="1" si="39"/>
        <v>-9.7336002858992108E-3</v>
      </c>
      <c r="CK48" s="66">
        <f t="shared" ca="1" si="39"/>
        <v>-9.6483282762111627E-3</v>
      </c>
      <c r="CL48" s="66">
        <f t="shared" ca="1" si="39"/>
        <v>-9.5687734312231345E-3</v>
      </c>
      <c r="CM48" s="66">
        <f t="shared" ca="1" si="39"/>
        <v>-9.4788560278891831E-3</v>
      </c>
      <c r="CN48" s="66">
        <f t="shared" ca="1" si="39"/>
        <v>-9.3934214013496661E-3</v>
      </c>
      <c r="CO48" s="66">
        <f t="shared" ca="1" si="39"/>
        <v>-9.3097970781982706E-3</v>
      </c>
      <c r="CP48" s="66">
        <f t="shared" ca="1" si="39"/>
        <v>-9.2307663266374684E-3</v>
      </c>
      <c r="CQ48" s="66">
        <f t="shared" ca="1" si="39"/>
        <v>-9.1527979232649409E-3</v>
      </c>
      <c r="CR48" s="66">
        <f t="shared" ca="1" si="39"/>
        <v>-9.0795346702290478E-3</v>
      </c>
      <c r="CS48" s="66">
        <f t="shared" ca="1" si="39"/>
        <v>-9.0033269128419139E-3</v>
      </c>
      <c r="CT48" s="66">
        <f t="shared" ca="1" si="39"/>
        <v>-8.9261048896385059E-3</v>
      </c>
      <c r="CU48" s="66">
        <f t="shared" ca="1" si="39"/>
        <v>-8.8528814643423666E-3</v>
      </c>
      <c r="CV48" s="66">
        <f t="shared" ca="1" si="39"/>
        <v>-8.7712993276939794E-3</v>
      </c>
      <c r="CW48" s="66">
        <f t="shared" ca="1" si="39"/>
        <v>-8.6859062349993587E-3</v>
      </c>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57"/>
      <c r="EK48" s="57"/>
      <c r="EL48" s="57"/>
      <c r="EM48" s="57"/>
    </row>
    <row r="49" spans="1:143" x14ac:dyDescent="0.2">
      <c r="A49" s="57" t="s">
        <v>201</v>
      </c>
      <c r="B49" s="57"/>
      <c r="C49" s="66">
        <f t="shared" ref="C49:BN49" si="40">C$37/C$5</f>
        <v>1.3474857238293895E-2</v>
      </c>
      <c r="D49" s="66">
        <f t="shared" si="40"/>
        <v>1.138454578295762E-2</v>
      </c>
      <c r="E49" s="66">
        <f t="shared" si="40"/>
        <v>1.1952229668025777E-2</v>
      </c>
      <c r="F49" s="66">
        <f t="shared" si="40"/>
        <v>1.2382504303955957E-2</v>
      </c>
      <c r="G49" s="66">
        <f t="shared" si="40"/>
        <v>1.3355199429989724E-2</v>
      </c>
      <c r="H49" s="66">
        <f t="shared" ca="1" si="40"/>
        <v>1.1439161786935253E-2</v>
      </c>
      <c r="I49" s="66">
        <f t="shared" ca="1" si="40"/>
        <v>1.2411530259617769E-2</v>
      </c>
      <c r="J49" s="66">
        <f t="shared" ca="1" si="40"/>
        <v>1.3377093660798471E-2</v>
      </c>
      <c r="K49" s="66">
        <f t="shared" ca="1" si="40"/>
        <v>1.4349601120714138E-2</v>
      </c>
      <c r="L49" s="66">
        <f t="shared" ca="1" si="40"/>
        <v>1.532347274779928E-2</v>
      </c>
      <c r="M49" s="66">
        <f t="shared" ca="1" si="40"/>
        <v>1.5887547389279433E-2</v>
      </c>
      <c r="N49" s="66">
        <f t="shared" ca="1" si="40"/>
        <v>1.6407758273994991E-2</v>
      </c>
      <c r="O49" s="66">
        <f t="shared" ca="1" si="40"/>
        <v>1.6889241767717843E-2</v>
      </c>
      <c r="P49" s="66">
        <f t="shared" ca="1" si="40"/>
        <v>1.7340595014452523E-2</v>
      </c>
      <c r="Q49" s="66">
        <f t="shared" ca="1" si="40"/>
        <v>1.7762609687312376E-2</v>
      </c>
      <c r="R49" s="66">
        <f t="shared" ca="1" si="40"/>
        <v>1.8154681012633136E-2</v>
      </c>
      <c r="S49" s="66">
        <f t="shared" ca="1" si="40"/>
        <v>1.8515909838616638E-2</v>
      </c>
      <c r="T49" s="66">
        <f t="shared" ca="1" si="40"/>
        <v>1.8846652866129934E-2</v>
      </c>
      <c r="U49" s="66">
        <f t="shared" ca="1" si="40"/>
        <v>1.914878673590821E-2</v>
      </c>
      <c r="V49" s="66">
        <f t="shared" ca="1" si="40"/>
        <v>1.9421672144920531E-2</v>
      </c>
      <c r="W49" s="66">
        <f t="shared" ca="1" si="40"/>
        <v>1.967491869617867E-2</v>
      </c>
      <c r="X49" s="66">
        <f t="shared" ca="1" si="40"/>
        <v>1.9917544699882904E-2</v>
      </c>
      <c r="Y49" s="66">
        <f t="shared" ca="1" si="40"/>
        <v>2.0158779078651771E-2</v>
      </c>
      <c r="Z49" s="66">
        <f t="shared" ca="1" si="40"/>
        <v>2.0411235106786229E-2</v>
      </c>
      <c r="AA49" s="66">
        <f t="shared" ca="1" si="40"/>
        <v>2.0682736699711813E-2</v>
      </c>
      <c r="AB49" s="66">
        <f t="shared" ca="1" si="40"/>
        <v>2.097749267468698E-2</v>
      </c>
      <c r="AC49" s="66">
        <f t="shared" ca="1" si="40"/>
        <v>2.1297614304122116E-2</v>
      </c>
      <c r="AD49" s="66">
        <f t="shared" ca="1" si="40"/>
        <v>2.1643374542592339E-2</v>
      </c>
      <c r="AE49" s="66">
        <f t="shared" ca="1" si="40"/>
        <v>2.2015509978784292E-2</v>
      </c>
      <c r="AF49" s="66">
        <f t="shared" ca="1" si="40"/>
        <v>2.2411774106576753E-2</v>
      </c>
      <c r="AG49" s="66">
        <f t="shared" ca="1" si="40"/>
        <v>2.2831506068285785E-2</v>
      </c>
      <c r="AH49" s="66">
        <f t="shared" ca="1" si="40"/>
        <v>2.3272906094800073E-2</v>
      </c>
      <c r="AI49" s="66">
        <f t="shared" ca="1" si="40"/>
        <v>2.3734027517945323E-2</v>
      </c>
      <c r="AJ49" s="66">
        <f t="shared" ca="1" si="40"/>
        <v>2.4209263228547058E-2</v>
      </c>
      <c r="AK49" s="66">
        <f t="shared" ca="1" si="40"/>
        <v>2.469731608878924E-2</v>
      </c>
      <c r="AL49" s="66">
        <f t="shared" ca="1" si="40"/>
        <v>2.5187050921360098E-2</v>
      </c>
      <c r="AM49" s="66">
        <f t="shared" ca="1" si="40"/>
        <v>2.5670429108269419E-2</v>
      </c>
      <c r="AN49" s="66">
        <f t="shared" ca="1" si="40"/>
        <v>2.6136134167611541E-2</v>
      </c>
      <c r="AO49" s="66">
        <f t="shared" ca="1" si="40"/>
        <v>2.6569418349646972E-2</v>
      </c>
      <c r="AP49" s="66">
        <f t="shared" ca="1" si="40"/>
        <v>2.6964283135047395E-2</v>
      </c>
      <c r="AQ49" s="66">
        <f t="shared" ca="1" si="40"/>
        <v>2.7320092668927147E-2</v>
      </c>
      <c r="AR49" s="66">
        <f t="shared" ca="1" si="40"/>
        <v>2.7631723720583024E-2</v>
      </c>
      <c r="AS49" s="66">
        <f t="shared" ca="1" si="40"/>
        <v>2.7903814066338177E-2</v>
      </c>
      <c r="AT49" s="66">
        <f t="shared" ca="1" si="40"/>
        <v>2.813643009996673E-2</v>
      </c>
      <c r="AU49" s="66">
        <f t="shared" ca="1" si="40"/>
        <v>2.8331010084996999E-2</v>
      </c>
      <c r="AV49" s="66">
        <f t="shared" ca="1" si="40"/>
        <v>2.8491140369415451E-2</v>
      </c>
      <c r="AW49" s="66">
        <f t="shared" ca="1" si="40"/>
        <v>2.8623827770979281E-2</v>
      </c>
      <c r="AX49" s="66">
        <f t="shared" ca="1" si="40"/>
        <v>2.872961759794198E-2</v>
      </c>
      <c r="AY49" s="66">
        <f t="shared" ca="1" si="40"/>
        <v>2.8811377844619929E-2</v>
      </c>
      <c r="AZ49" s="66">
        <f t="shared" ca="1" si="40"/>
        <v>2.8875184488816492E-2</v>
      </c>
      <c r="BA49" s="66">
        <f t="shared" ca="1" si="40"/>
        <v>2.8924316647616764E-2</v>
      </c>
      <c r="BB49" s="66">
        <f t="shared" ca="1" si="40"/>
        <v>2.8963544663564794E-2</v>
      </c>
      <c r="BC49" s="66">
        <f t="shared" ca="1" si="40"/>
        <v>2.8988206120039047E-2</v>
      </c>
      <c r="BD49" s="66">
        <f t="shared" ca="1" si="40"/>
        <v>2.9001866405528778E-2</v>
      </c>
      <c r="BE49" s="66">
        <f t="shared" ca="1" si="40"/>
        <v>2.8999464626718867E-2</v>
      </c>
      <c r="BF49" s="66">
        <f t="shared" ca="1" si="40"/>
        <v>2.897053748339197E-2</v>
      </c>
      <c r="BG49" s="66">
        <f t="shared" ca="1" si="40"/>
        <v>2.8916490391386145E-2</v>
      </c>
      <c r="BH49" s="66">
        <f t="shared" ca="1" si="40"/>
        <v>2.8833211779151456E-2</v>
      </c>
      <c r="BI49" s="66">
        <f t="shared" ca="1" si="40"/>
        <v>2.8725906299387993E-2</v>
      </c>
      <c r="BJ49" s="66">
        <f t="shared" ca="1" si="40"/>
        <v>2.8597625474289647E-2</v>
      </c>
      <c r="BK49" s="66">
        <f t="shared" ca="1" si="40"/>
        <v>2.8455244794428118E-2</v>
      </c>
      <c r="BL49" s="66">
        <f t="shared" ca="1" si="40"/>
        <v>2.8304792729233624E-2</v>
      </c>
      <c r="BM49" s="66">
        <f t="shared" ca="1" si="40"/>
        <v>2.8151647856870823E-2</v>
      </c>
      <c r="BN49" s="66">
        <f t="shared" ca="1" si="40"/>
        <v>2.8003495838897569E-2</v>
      </c>
      <c r="BO49" s="66">
        <f t="shared" ref="BO49:CW49" ca="1" si="41">BO$37/BO$5</f>
        <v>2.7861177989326615E-2</v>
      </c>
      <c r="BP49" s="66">
        <f t="shared" ca="1" si="41"/>
        <v>2.7725294128470659E-2</v>
      </c>
      <c r="BQ49" s="66">
        <f t="shared" ca="1" si="41"/>
        <v>2.7595341706519283E-2</v>
      </c>
      <c r="BR49" s="66">
        <f t="shared" ca="1" si="41"/>
        <v>2.7470729495061987E-2</v>
      </c>
      <c r="BS49" s="66">
        <f t="shared" ca="1" si="41"/>
        <v>2.7348547331570397E-2</v>
      </c>
      <c r="BT49" s="66">
        <f t="shared" ca="1" si="41"/>
        <v>2.7228261898605839E-2</v>
      </c>
      <c r="BU49" s="66">
        <f t="shared" ca="1" si="41"/>
        <v>2.711023366178536E-2</v>
      </c>
      <c r="BV49" s="66">
        <f t="shared" ca="1" si="41"/>
        <v>2.6991413623071597E-2</v>
      </c>
      <c r="BW49" s="66">
        <f t="shared" ca="1" si="41"/>
        <v>2.6873435702033821E-2</v>
      </c>
      <c r="BX49" s="66">
        <f t="shared" ca="1" si="41"/>
        <v>2.6750786144568502E-2</v>
      </c>
      <c r="BY49" s="66">
        <f t="shared" ca="1" si="41"/>
        <v>2.6624223255708457E-2</v>
      </c>
      <c r="BZ49" s="66">
        <f t="shared" ca="1" si="41"/>
        <v>2.6489828795910001E-2</v>
      </c>
      <c r="CA49" s="66">
        <f t="shared" ca="1" si="41"/>
        <v>2.6349513174305676E-2</v>
      </c>
      <c r="CB49" s="66">
        <f t="shared" ca="1" si="41"/>
        <v>2.6202553096251874E-2</v>
      </c>
      <c r="CC49" s="66">
        <f t="shared" ca="1" si="41"/>
        <v>2.6047729747078623E-2</v>
      </c>
      <c r="CD49" s="66">
        <f t="shared" ca="1" si="41"/>
        <v>2.5886366740336338E-2</v>
      </c>
      <c r="CE49" s="66">
        <f t="shared" ca="1" si="41"/>
        <v>2.5718732909194724E-2</v>
      </c>
      <c r="CF49" s="66">
        <f t="shared" ca="1" si="41"/>
        <v>2.5546396370064693E-2</v>
      </c>
      <c r="CG49" s="66">
        <f t="shared" ca="1" si="41"/>
        <v>2.5370777330459594E-2</v>
      </c>
      <c r="CH49" s="66">
        <f t="shared" ca="1" si="41"/>
        <v>2.5191348635598396E-2</v>
      </c>
      <c r="CI49" s="66">
        <f t="shared" ca="1" si="41"/>
        <v>2.5012618635437137E-2</v>
      </c>
      <c r="CJ49" s="66">
        <f t="shared" ca="1" si="41"/>
        <v>2.4833821468467444E-2</v>
      </c>
      <c r="CK49" s="66">
        <f t="shared" ca="1" si="41"/>
        <v>2.4655287848053549E-2</v>
      </c>
      <c r="CL49" s="66">
        <f t="shared" ca="1" si="41"/>
        <v>2.4481025836620433E-2</v>
      </c>
      <c r="CM49" s="66">
        <f t="shared" ca="1" si="41"/>
        <v>2.4306897792010805E-2</v>
      </c>
      <c r="CN49" s="66">
        <f t="shared" ca="1" si="41"/>
        <v>2.4135554824637223E-2</v>
      </c>
      <c r="CO49" s="66">
        <f t="shared" ca="1" si="41"/>
        <v>2.3967206126108191E-2</v>
      </c>
      <c r="CP49" s="66">
        <f t="shared" ca="1" si="41"/>
        <v>2.3800874582461013E-2</v>
      </c>
      <c r="CQ49" s="66">
        <f t="shared" ca="1" si="41"/>
        <v>2.3637151839480182E-2</v>
      </c>
      <c r="CR49" s="66">
        <f t="shared" ca="1" si="41"/>
        <v>2.3477489076276458E-2</v>
      </c>
      <c r="CS49" s="66">
        <f t="shared" ca="1" si="41"/>
        <v>2.3318764757311247E-2</v>
      </c>
      <c r="CT49" s="66">
        <f t="shared" ca="1" si="41"/>
        <v>2.3163989388133126E-2</v>
      </c>
      <c r="CU49" s="66">
        <f t="shared" ca="1" si="41"/>
        <v>2.3012914065523665E-2</v>
      </c>
      <c r="CV49" s="66">
        <f t="shared" ca="1" si="41"/>
        <v>2.2863518053065163E-2</v>
      </c>
      <c r="CW49" s="66">
        <f t="shared" ca="1" si="41"/>
        <v>2.2717788591466649E-2</v>
      </c>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57"/>
      <c r="EK49" s="57"/>
      <c r="EL49" s="57"/>
      <c r="EM49" s="57"/>
    </row>
    <row r="50" spans="1:143" x14ac:dyDescent="0.2">
      <c r="A50" s="57" t="s">
        <v>202</v>
      </c>
      <c r="B50" s="57"/>
      <c r="C50" s="66">
        <f t="shared" ref="C50:BN50" si="42">C$38/C$5</f>
        <v>2.5123217477515253E-3</v>
      </c>
      <c r="D50" s="66">
        <f t="shared" si="42"/>
        <v>2.724593252327046E-3</v>
      </c>
      <c r="E50" s="66">
        <f t="shared" si="42"/>
        <v>2.8618467593604898E-3</v>
      </c>
      <c r="F50" s="66">
        <f t="shared" si="42"/>
        <v>2.970573523229087E-3</v>
      </c>
      <c r="G50" s="66">
        <f t="shared" si="42"/>
        <v>3.2063077996602315E-3</v>
      </c>
      <c r="H50" s="66">
        <f t="shared" ca="1" si="42"/>
        <v>2.7453988288644606E-3</v>
      </c>
      <c r="I50" s="66">
        <f t="shared" ca="1" si="42"/>
        <v>2.9787672623082643E-3</v>
      </c>
      <c r="J50" s="66">
        <f t="shared" ca="1" si="42"/>
        <v>3.210502478591633E-3</v>
      </c>
      <c r="K50" s="66">
        <f t="shared" ca="1" si="42"/>
        <v>3.4439042689713931E-3</v>
      </c>
      <c r="L50" s="66">
        <f t="shared" ca="1" si="42"/>
        <v>3.6776334594718274E-3</v>
      </c>
      <c r="M50" s="66">
        <f t="shared" ca="1" si="42"/>
        <v>3.8130113734270638E-3</v>
      </c>
      <c r="N50" s="66">
        <f t="shared" ca="1" si="42"/>
        <v>3.9378619857587975E-3</v>
      </c>
      <c r="O50" s="66">
        <f t="shared" ca="1" si="42"/>
        <v>4.0534180242522829E-3</v>
      </c>
      <c r="P50" s="66">
        <f t="shared" ca="1" si="42"/>
        <v>4.1617428034686054E-3</v>
      </c>
      <c r="Q50" s="66">
        <f t="shared" ca="1" si="42"/>
        <v>4.2630263249549697E-3</v>
      </c>
      <c r="R50" s="66">
        <f t="shared" ca="1" si="42"/>
        <v>4.3571234430319532E-3</v>
      </c>
      <c r="S50" s="66">
        <f t="shared" ca="1" si="42"/>
        <v>4.4438183612679925E-3</v>
      </c>
      <c r="T50" s="66">
        <f t="shared" ca="1" si="42"/>
        <v>4.5231966878711838E-3</v>
      </c>
      <c r="U50" s="66">
        <f t="shared" ca="1" si="42"/>
        <v>4.5957088166179699E-3</v>
      </c>
      <c r="V50" s="66">
        <f t="shared" ca="1" si="42"/>
        <v>4.6612013147809273E-3</v>
      </c>
      <c r="W50" s="66">
        <f t="shared" ca="1" si="42"/>
        <v>4.7219804870828807E-3</v>
      </c>
      <c r="X50" s="66">
        <f t="shared" ca="1" si="42"/>
        <v>4.7802107279718963E-3</v>
      </c>
      <c r="Y50" s="66">
        <f t="shared" ca="1" si="42"/>
        <v>4.8381069788764244E-3</v>
      </c>
      <c r="Z50" s="66">
        <f t="shared" ca="1" si="42"/>
        <v>4.8986964256286947E-3</v>
      </c>
      <c r="AA50" s="66">
        <f t="shared" ca="1" si="42"/>
        <v>4.9638568079308351E-3</v>
      </c>
      <c r="AB50" s="66">
        <f t="shared" ca="1" si="42"/>
        <v>5.0345982419248746E-3</v>
      </c>
      <c r="AC50" s="66">
        <f t="shared" ca="1" si="42"/>
        <v>5.1114274329893076E-3</v>
      </c>
      <c r="AD50" s="66">
        <f t="shared" ca="1" si="42"/>
        <v>5.1944098902221604E-3</v>
      </c>
      <c r="AE50" s="66">
        <f t="shared" ca="1" si="42"/>
        <v>5.2837223949082296E-3</v>
      </c>
      <c r="AF50" s="66">
        <f t="shared" ca="1" si="42"/>
        <v>5.3788257855784203E-3</v>
      </c>
      <c r="AG50" s="66">
        <f t="shared" ca="1" si="42"/>
        <v>5.4795614563885884E-3</v>
      </c>
      <c r="AH50" s="66">
        <f t="shared" ca="1" si="42"/>
        <v>5.5854974627520182E-3</v>
      </c>
      <c r="AI50" s="66">
        <f t="shared" ca="1" si="42"/>
        <v>5.696166604306877E-3</v>
      </c>
      <c r="AJ50" s="66">
        <f t="shared" ca="1" si="42"/>
        <v>5.8102231748512929E-3</v>
      </c>
      <c r="AK50" s="66">
        <f t="shared" ca="1" si="42"/>
        <v>5.9273558613094175E-3</v>
      </c>
      <c r="AL50" s="66">
        <f t="shared" ca="1" si="42"/>
        <v>6.0448922211264241E-3</v>
      </c>
      <c r="AM50" s="66">
        <f t="shared" ca="1" si="42"/>
        <v>6.1609029859846605E-3</v>
      </c>
      <c r="AN50" s="66">
        <f t="shared" ca="1" si="42"/>
        <v>6.2726722002267692E-3</v>
      </c>
      <c r="AO50" s="66">
        <f t="shared" ca="1" si="42"/>
        <v>6.3766604039152738E-3</v>
      </c>
      <c r="AP50" s="66">
        <f t="shared" ca="1" si="42"/>
        <v>6.4714279524113747E-3</v>
      </c>
      <c r="AQ50" s="66">
        <f t="shared" ca="1" si="42"/>
        <v>6.5568222405425151E-3</v>
      </c>
      <c r="AR50" s="66">
        <f t="shared" ca="1" si="42"/>
        <v>6.6316136929399257E-3</v>
      </c>
      <c r="AS50" s="66">
        <f t="shared" ca="1" si="42"/>
        <v>6.6969153759211626E-3</v>
      </c>
      <c r="AT50" s="66">
        <f t="shared" ca="1" si="42"/>
        <v>6.7527432239920145E-3</v>
      </c>
      <c r="AU50" s="66">
        <f t="shared" ca="1" si="42"/>
        <v>6.7994424203992807E-3</v>
      </c>
      <c r="AV50" s="66">
        <f t="shared" ca="1" si="42"/>
        <v>6.8378736886597078E-3</v>
      </c>
      <c r="AW50" s="66">
        <f t="shared" ca="1" si="42"/>
        <v>6.8697186650350274E-3</v>
      </c>
      <c r="AX50" s="66">
        <f t="shared" ca="1" si="42"/>
        <v>6.8951082235060752E-3</v>
      </c>
      <c r="AY50" s="66">
        <f t="shared" ca="1" si="42"/>
        <v>6.9147306827087827E-3</v>
      </c>
      <c r="AZ50" s="66">
        <f t="shared" ca="1" si="42"/>
        <v>6.930044277315959E-3</v>
      </c>
      <c r="BA50" s="66">
        <f t="shared" ca="1" si="42"/>
        <v>6.9418359954280225E-3</v>
      </c>
      <c r="BB50" s="66">
        <f t="shared" ca="1" si="42"/>
        <v>6.9512507192555509E-3</v>
      </c>
      <c r="BC50" s="66">
        <f t="shared" ca="1" si="42"/>
        <v>6.9571694688093707E-3</v>
      </c>
      <c r="BD50" s="66">
        <f t="shared" ca="1" si="42"/>
        <v>6.9604479373269069E-3</v>
      </c>
      <c r="BE50" s="66">
        <f t="shared" ca="1" si="42"/>
        <v>6.9598715104125285E-3</v>
      </c>
      <c r="BF50" s="66">
        <f t="shared" ca="1" si="42"/>
        <v>6.952928996014073E-3</v>
      </c>
      <c r="BG50" s="66">
        <f t="shared" ca="1" si="42"/>
        <v>6.9399576939326744E-3</v>
      </c>
      <c r="BH50" s="66">
        <f t="shared" ca="1" si="42"/>
        <v>6.9199708269963491E-3</v>
      </c>
      <c r="BI50" s="66">
        <f t="shared" ca="1" si="42"/>
        <v>6.8942175118531183E-3</v>
      </c>
      <c r="BJ50" s="66">
        <f t="shared" ca="1" si="42"/>
        <v>6.8634301138295155E-3</v>
      </c>
      <c r="BK50" s="66">
        <f t="shared" ca="1" si="42"/>
        <v>6.8292587506627467E-3</v>
      </c>
      <c r="BL50" s="66">
        <f t="shared" ca="1" si="42"/>
        <v>6.7931502550160694E-3</v>
      </c>
      <c r="BM50" s="66">
        <f t="shared" ca="1" si="42"/>
        <v>6.7563954856489977E-3</v>
      </c>
      <c r="BN50" s="66">
        <f t="shared" ca="1" si="42"/>
        <v>6.7208390013354172E-3</v>
      </c>
      <c r="BO50" s="66">
        <f t="shared" ref="BO50:CW50" ca="1" si="43">BO$38/BO$5</f>
        <v>6.6866827174383876E-3</v>
      </c>
      <c r="BP50" s="66">
        <f t="shared" ca="1" si="43"/>
        <v>6.6540705908329579E-3</v>
      </c>
      <c r="BQ50" s="66">
        <f t="shared" ca="1" si="43"/>
        <v>6.6228820095646278E-3</v>
      </c>
      <c r="BR50" s="66">
        <f t="shared" ca="1" si="43"/>
        <v>6.5929750788148766E-3</v>
      </c>
      <c r="BS50" s="66">
        <f t="shared" ca="1" si="43"/>
        <v>6.5636513595768954E-3</v>
      </c>
      <c r="BT50" s="66">
        <f t="shared" ca="1" si="43"/>
        <v>6.5347828556654008E-3</v>
      </c>
      <c r="BU50" s="66">
        <f t="shared" ca="1" si="43"/>
        <v>6.506456078828487E-3</v>
      </c>
      <c r="BV50" s="66">
        <f t="shared" ca="1" si="43"/>
        <v>6.4779392695371828E-3</v>
      </c>
      <c r="BW50" s="66">
        <f t="shared" ca="1" si="43"/>
        <v>6.449624568488117E-3</v>
      </c>
      <c r="BX50" s="66">
        <f t="shared" ca="1" si="43"/>
        <v>6.4201886746964396E-3</v>
      </c>
      <c r="BY50" s="66">
        <f t="shared" ca="1" si="43"/>
        <v>6.3898135813700296E-3</v>
      </c>
      <c r="BZ50" s="66">
        <f t="shared" ca="1" si="43"/>
        <v>6.3575589110183997E-3</v>
      </c>
      <c r="CA50" s="66">
        <f t="shared" ca="1" si="43"/>
        <v>6.3238831618333616E-3</v>
      </c>
      <c r="CB50" s="66">
        <f t="shared" ca="1" si="43"/>
        <v>6.2886127431004499E-3</v>
      </c>
      <c r="CC50" s="66">
        <f t="shared" ca="1" si="43"/>
        <v>6.251455139298868E-3</v>
      </c>
      <c r="CD50" s="66">
        <f t="shared" ca="1" si="43"/>
        <v>6.2127280176807204E-3</v>
      </c>
      <c r="CE50" s="66">
        <f t="shared" ca="1" si="43"/>
        <v>6.1724958982067339E-3</v>
      </c>
      <c r="CF50" s="66">
        <f t="shared" ca="1" si="43"/>
        <v>6.1311351288155262E-3</v>
      </c>
      <c r="CG50" s="66">
        <f t="shared" ca="1" si="43"/>
        <v>6.0889865593103023E-3</v>
      </c>
      <c r="CH50" s="66">
        <f t="shared" ca="1" si="43"/>
        <v>6.0459236725436145E-3</v>
      </c>
      <c r="CI50" s="66">
        <f t="shared" ca="1" si="43"/>
        <v>6.0030284725049125E-3</v>
      </c>
      <c r="CJ50" s="66">
        <f t="shared" ca="1" si="43"/>
        <v>5.9601171524321858E-3</v>
      </c>
      <c r="CK50" s="66">
        <f t="shared" ca="1" si="43"/>
        <v>5.9172690835328518E-3</v>
      </c>
      <c r="CL50" s="66">
        <f t="shared" ca="1" si="43"/>
        <v>5.8754462007889032E-3</v>
      </c>
      <c r="CM50" s="66">
        <f t="shared" ca="1" si="43"/>
        <v>5.8336554700825936E-3</v>
      </c>
      <c r="CN50" s="66">
        <f t="shared" ca="1" si="43"/>
        <v>5.7925331579129343E-3</v>
      </c>
      <c r="CO50" s="66">
        <f t="shared" ca="1" si="43"/>
        <v>5.752129470265965E-3</v>
      </c>
      <c r="CP50" s="66">
        <f t="shared" ca="1" si="43"/>
        <v>5.7122098997906424E-3</v>
      </c>
      <c r="CQ50" s="66">
        <f t="shared" ca="1" si="43"/>
        <v>5.6729164414752436E-3</v>
      </c>
      <c r="CR50" s="66">
        <f t="shared" ca="1" si="43"/>
        <v>5.6345973783063497E-3</v>
      </c>
      <c r="CS50" s="66">
        <f t="shared" ca="1" si="43"/>
        <v>5.5965035417546985E-3</v>
      </c>
      <c r="CT50" s="66">
        <f t="shared" ca="1" si="43"/>
        <v>5.55935745315195E-3</v>
      </c>
      <c r="CU50" s="66">
        <f t="shared" ca="1" si="43"/>
        <v>5.5230993757256789E-3</v>
      </c>
      <c r="CV50" s="66">
        <f t="shared" ca="1" si="43"/>
        <v>5.487244332735639E-3</v>
      </c>
      <c r="CW50" s="66">
        <f t="shared" ca="1" si="43"/>
        <v>5.4522692619519949E-3</v>
      </c>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57"/>
      <c r="EK50" s="57"/>
      <c r="EL50" s="57"/>
      <c r="EM50" s="57"/>
    </row>
    <row r="51" spans="1:143" x14ac:dyDescent="0.2">
      <c r="A51" s="57" t="s">
        <v>203</v>
      </c>
      <c r="B51" s="57"/>
      <c r="C51" s="66">
        <f t="shared" ref="C51:BN51" si="44">C$39/C$5</f>
        <v>1.096253549054237E-2</v>
      </c>
      <c r="D51" s="66">
        <f t="shared" si="44"/>
        <v>8.6599525306305727E-3</v>
      </c>
      <c r="E51" s="66">
        <f t="shared" si="44"/>
        <v>9.0903829086652864E-3</v>
      </c>
      <c r="F51" s="66">
        <f t="shared" si="44"/>
        <v>9.4119307807268709E-3</v>
      </c>
      <c r="G51" s="66">
        <f t="shared" si="44"/>
        <v>1.0148891630329492E-2</v>
      </c>
      <c r="H51" s="66">
        <f t="shared" ca="1" si="44"/>
        <v>8.6937629580707918E-3</v>
      </c>
      <c r="I51" s="66">
        <f t="shared" ca="1" si="44"/>
        <v>9.4327629973095031E-3</v>
      </c>
      <c r="J51" s="66">
        <f t="shared" ca="1" si="44"/>
        <v>1.0166591182206837E-2</v>
      </c>
      <c r="K51" s="66">
        <f t="shared" ca="1" si="44"/>
        <v>1.0905696851742745E-2</v>
      </c>
      <c r="L51" s="66">
        <f t="shared" ca="1" si="44"/>
        <v>1.1645839288327452E-2</v>
      </c>
      <c r="M51" s="66">
        <f t="shared" ca="1" si="44"/>
        <v>1.207453601585237E-2</v>
      </c>
      <c r="N51" s="66">
        <f t="shared" ca="1" si="44"/>
        <v>1.2469896288236193E-2</v>
      </c>
      <c r="O51" s="66">
        <f t="shared" ca="1" si="44"/>
        <v>1.2835823743465563E-2</v>
      </c>
      <c r="P51" s="66">
        <f t="shared" ca="1" si="44"/>
        <v>1.3178852210983916E-2</v>
      </c>
      <c r="Q51" s="66">
        <f t="shared" ca="1" si="44"/>
        <v>1.3499583362357405E-2</v>
      </c>
      <c r="R51" s="66">
        <f t="shared" ca="1" si="44"/>
        <v>1.3797557569601186E-2</v>
      </c>
      <c r="S51" s="66">
        <f t="shared" ca="1" si="44"/>
        <v>1.4072091477348645E-2</v>
      </c>
      <c r="T51" s="66">
        <f t="shared" ca="1" si="44"/>
        <v>1.432345617825875E-2</v>
      </c>
      <c r="U51" s="66">
        <f t="shared" ca="1" si="44"/>
        <v>1.4553077919290239E-2</v>
      </c>
      <c r="V51" s="66">
        <f t="shared" ca="1" si="44"/>
        <v>1.4760470830139604E-2</v>
      </c>
      <c r="W51" s="66">
        <f t="shared" ca="1" si="44"/>
        <v>1.495293820909579E-2</v>
      </c>
      <c r="X51" s="66">
        <f t="shared" ca="1" si="44"/>
        <v>1.5137333971911008E-2</v>
      </c>
      <c r="Y51" s="66">
        <f t="shared" ca="1" si="44"/>
        <v>1.5320672099775346E-2</v>
      </c>
      <c r="Z51" s="66">
        <f t="shared" ca="1" si="44"/>
        <v>1.5512538681157534E-2</v>
      </c>
      <c r="AA51" s="66">
        <f t="shared" ca="1" si="44"/>
        <v>1.571887989178098E-2</v>
      </c>
      <c r="AB51" s="66">
        <f t="shared" ca="1" si="44"/>
        <v>1.5942894432762107E-2</v>
      </c>
      <c r="AC51" s="66">
        <f t="shared" ca="1" si="44"/>
        <v>1.618618687113281E-2</v>
      </c>
      <c r="AD51" s="66">
        <f t="shared" ca="1" si="44"/>
        <v>1.6448964652370179E-2</v>
      </c>
      <c r="AE51" s="66">
        <f t="shared" ca="1" si="44"/>
        <v>1.673178758387606E-2</v>
      </c>
      <c r="AF51" s="66">
        <f t="shared" ca="1" si="44"/>
        <v>1.7032948320998335E-2</v>
      </c>
      <c r="AG51" s="66">
        <f t="shared" ca="1" si="44"/>
        <v>1.7351944611897197E-2</v>
      </c>
      <c r="AH51" s="66">
        <f t="shared" ca="1" si="44"/>
        <v>1.7687408632048058E-2</v>
      </c>
      <c r="AI51" s="66">
        <f t="shared" ca="1" si="44"/>
        <v>1.8037860913638445E-2</v>
      </c>
      <c r="AJ51" s="66">
        <f t="shared" ca="1" si="44"/>
        <v>1.8399040053695762E-2</v>
      </c>
      <c r="AK51" s="66">
        <f t="shared" ca="1" si="44"/>
        <v>1.8769960227479822E-2</v>
      </c>
      <c r="AL51" s="66">
        <f t="shared" ca="1" si="44"/>
        <v>1.9142158700233676E-2</v>
      </c>
      <c r="AM51" s="66">
        <f t="shared" ca="1" si="44"/>
        <v>1.9509526122284758E-2</v>
      </c>
      <c r="AN51" s="66">
        <f t="shared" ca="1" si="44"/>
        <v>1.9863461967384768E-2</v>
      </c>
      <c r="AO51" s="66">
        <f t="shared" ca="1" si="44"/>
        <v>2.01927579457317E-2</v>
      </c>
      <c r="AP51" s="66">
        <f t="shared" ca="1" si="44"/>
        <v>2.0492855182636022E-2</v>
      </c>
      <c r="AQ51" s="66">
        <f t="shared" ca="1" si="44"/>
        <v>2.076327042838463E-2</v>
      </c>
      <c r="AR51" s="66">
        <f t="shared" ca="1" si="44"/>
        <v>2.1000110027643099E-2</v>
      </c>
      <c r="AS51" s="66">
        <f t="shared" ca="1" si="44"/>
        <v>2.1206898690417014E-2</v>
      </c>
      <c r="AT51" s="66">
        <f t="shared" ca="1" si="44"/>
        <v>2.1383686875974715E-2</v>
      </c>
      <c r="AU51" s="66">
        <f t="shared" ca="1" si="44"/>
        <v>2.1531567664597719E-2</v>
      </c>
      <c r="AV51" s="66">
        <f t="shared" ca="1" si="44"/>
        <v>2.1653266680755741E-2</v>
      </c>
      <c r="AW51" s="66">
        <f t="shared" ca="1" si="44"/>
        <v>2.1754109105944251E-2</v>
      </c>
      <c r="AX51" s="66">
        <f t="shared" ca="1" si="44"/>
        <v>2.1834509374435904E-2</v>
      </c>
      <c r="AY51" s="66">
        <f t="shared" ca="1" si="44"/>
        <v>2.1896647161911146E-2</v>
      </c>
      <c r="AZ51" s="66">
        <f t="shared" ca="1" si="44"/>
        <v>2.1945140211500538E-2</v>
      </c>
      <c r="BA51" s="66">
        <f t="shared" ca="1" si="44"/>
        <v>2.1982480652188739E-2</v>
      </c>
      <c r="BB51" s="66">
        <f t="shared" ca="1" si="44"/>
        <v>2.2012293944309244E-2</v>
      </c>
      <c r="BC51" s="66">
        <f t="shared" ca="1" si="44"/>
        <v>2.2031036651229678E-2</v>
      </c>
      <c r="BD51" s="66">
        <f t="shared" ca="1" si="44"/>
        <v>2.204141846820187E-2</v>
      </c>
      <c r="BE51" s="66">
        <f t="shared" ca="1" si="44"/>
        <v>2.2039593116306339E-2</v>
      </c>
      <c r="BF51" s="66">
        <f t="shared" ca="1" si="44"/>
        <v>2.2017608487377899E-2</v>
      </c>
      <c r="BG51" s="66">
        <f t="shared" ca="1" si="44"/>
        <v>2.197653269745347E-2</v>
      </c>
      <c r="BH51" s="66">
        <f t="shared" ca="1" si="44"/>
        <v>2.1913240952155105E-2</v>
      </c>
      <c r="BI51" s="66">
        <f t="shared" ca="1" si="44"/>
        <v>2.1831688787534876E-2</v>
      </c>
      <c r="BJ51" s="66">
        <f t="shared" ca="1" si="44"/>
        <v>2.1734195360460132E-2</v>
      </c>
      <c r="BK51" s="66">
        <f t="shared" ca="1" si="44"/>
        <v>2.162598604376537E-2</v>
      </c>
      <c r="BL51" s="66">
        <f t="shared" ca="1" si="44"/>
        <v>2.1511642474217555E-2</v>
      </c>
      <c r="BM51" s="66">
        <f t="shared" ca="1" si="44"/>
        <v>2.1395252371221824E-2</v>
      </c>
      <c r="BN51" s="66">
        <f t="shared" ca="1" si="44"/>
        <v>2.1282656837562152E-2</v>
      </c>
      <c r="BO51" s="66">
        <f t="shared" ref="BO51:CW51" ca="1" si="45">BO$39/BO$5</f>
        <v>2.1174495271888229E-2</v>
      </c>
      <c r="BP51" s="66">
        <f t="shared" ca="1" si="45"/>
        <v>2.1071223537637698E-2</v>
      </c>
      <c r="BQ51" s="66">
        <f t="shared" ca="1" si="45"/>
        <v>2.0972459696954653E-2</v>
      </c>
      <c r="BR51" s="66">
        <f t="shared" ca="1" si="45"/>
        <v>2.0877754416247112E-2</v>
      </c>
      <c r="BS51" s="66">
        <f t="shared" ca="1" si="45"/>
        <v>2.0784895971993501E-2</v>
      </c>
      <c r="BT51" s="66">
        <f t="shared" ca="1" si="45"/>
        <v>2.0693479042940437E-2</v>
      </c>
      <c r="BU51" s="66">
        <f t="shared" ca="1" si="45"/>
        <v>2.0603777582956874E-2</v>
      </c>
      <c r="BV51" s="66">
        <f t="shared" ca="1" si="45"/>
        <v>2.0513474353534414E-2</v>
      </c>
      <c r="BW51" s="66">
        <f t="shared" ca="1" si="45"/>
        <v>2.0423811133545706E-2</v>
      </c>
      <c r="BX51" s="66">
        <f t="shared" ca="1" si="45"/>
        <v>2.033059746987206E-2</v>
      </c>
      <c r="BY51" s="66">
        <f t="shared" ca="1" si="45"/>
        <v>2.0234409674338427E-2</v>
      </c>
      <c r="BZ51" s="66">
        <f t="shared" ca="1" si="45"/>
        <v>2.0132269884891599E-2</v>
      </c>
      <c r="CA51" s="66">
        <f t="shared" ca="1" si="45"/>
        <v>2.0025630012472311E-2</v>
      </c>
      <c r="CB51" s="66">
        <f t="shared" ca="1" si="45"/>
        <v>1.9913940353151426E-2</v>
      </c>
      <c r="CC51" s="66">
        <f t="shared" ca="1" si="45"/>
        <v>1.9796274607779753E-2</v>
      </c>
      <c r="CD51" s="66">
        <f t="shared" ca="1" si="45"/>
        <v>1.967363872265562E-2</v>
      </c>
      <c r="CE51" s="66">
        <f t="shared" ca="1" si="45"/>
        <v>1.9546237010987993E-2</v>
      </c>
      <c r="CF51" s="66">
        <f t="shared" ca="1" si="45"/>
        <v>1.941526124124917E-2</v>
      </c>
      <c r="CG51" s="66">
        <f t="shared" ca="1" si="45"/>
        <v>1.9281790771149294E-2</v>
      </c>
      <c r="CH51" s="66">
        <f t="shared" ca="1" si="45"/>
        <v>1.9145424963054783E-2</v>
      </c>
      <c r="CI51" s="66">
        <f t="shared" ca="1" si="45"/>
        <v>1.9009590162932227E-2</v>
      </c>
      <c r="CJ51" s="66">
        <f t="shared" ca="1" si="45"/>
        <v>1.8873704316035259E-2</v>
      </c>
      <c r="CK51" s="66">
        <f t="shared" ca="1" si="45"/>
        <v>1.8738018764520699E-2</v>
      </c>
      <c r="CL51" s="66">
        <f t="shared" ca="1" si="45"/>
        <v>1.8605579635831527E-2</v>
      </c>
      <c r="CM51" s="66">
        <f t="shared" ca="1" si="45"/>
        <v>1.8473242321928214E-2</v>
      </c>
      <c r="CN51" s="66">
        <f t="shared" ca="1" si="45"/>
        <v>1.8343021666724291E-2</v>
      </c>
      <c r="CO51" s="66">
        <f t="shared" ca="1" si="45"/>
        <v>1.8215076655842224E-2</v>
      </c>
      <c r="CP51" s="66">
        <f t="shared" ca="1" si="45"/>
        <v>1.8088664682670369E-2</v>
      </c>
      <c r="CQ51" s="66">
        <f t="shared" ca="1" si="45"/>
        <v>1.796423539800494E-2</v>
      </c>
      <c r="CR51" s="66">
        <f t="shared" ca="1" si="45"/>
        <v>1.7842891697970108E-2</v>
      </c>
      <c r="CS51" s="66">
        <f t="shared" ca="1" si="45"/>
        <v>1.7722261215556548E-2</v>
      </c>
      <c r="CT51" s="66">
        <f t="shared" ca="1" si="45"/>
        <v>1.7604631934981175E-2</v>
      </c>
      <c r="CU51" s="66">
        <f t="shared" ca="1" si="45"/>
        <v>1.7489814689797985E-2</v>
      </c>
      <c r="CV51" s="66">
        <f t="shared" ca="1" si="45"/>
        <v>1.7376273720329523E-2</v>
      </c>
      <c r="CW51" s="66">
        <f t="shared" ca="1" si="45"/>
        <v>1.7265519329514652E-2</v>
      </c>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57"/>
      <c r="EK51" s="57"/>
      <c r="EL51" s="57"/>
      <c r="EM51" s="57"/>
    </row>
    <row r="52" spans="1:143" x14ac:dyDescent="0.2">
      <c r="A52" s="57" t="s">
        <v>204</v>
      </c>
      <c r="B52" s="57"/>
      <c r="C52" s="66">
        <f t="shared" ref="C52:BN52" si="46">C$43/C$5</f>
        <v>0.13553389502261795</v>
      </c>
      <c r="D52" s="66">
        <f t="shared" si="46"/>
        <v>0.140888818363826</v>
      </c>
      <c r="E52" s="66">
        <f t="shared" si="46"/>
        <v>0.14819221320436796</v>
      </c>
      <c r="F52" s="66">
        <f t="shared" si="46"/>
        <v>0.15769510499811265</v>
      </c>
      <c r="G52" s="66">
        <f t="shared" si="46"/>
        <v>0.16892148520652567</v>
      </c>
      <c r="H52" s="66">
        <f t="shared" ca="1" si="46"/>
        <v>0.17873358505317213</v>
      </c>
      <c r="I52" s="66">
        <f t="shared" ca="1" si="46"/>
        <v>0.18808593268030088</v>
      </c>
      <c r="J52" s="66">
        <f t="shared" ca="1" si="46"/>
        <v>0.19686014494658688</v>
      </c>
      <c r="K52" s="66">
        <f t="shared" ca="1" si="46"/>
        <v>0.20524303135629487</v>
      </c>
      <c r="L52" s="66">
        <f t="shared" ca="1" si="46"/>
        <v>0.21321664056388764</v>
      </c>
      <c r="M52" s="66">
        <f t="shared" ca="1" si="46"/>
        <v>0.22053857970272533</v>
      </c>
      <c r="N52" s="66">
        <f t="shared" ca="1" si="46"/>
        <v>0.22729638235809835</v>
      </c>
      <c r="O52" s="66">
        <f t="shared" ca="1" si="46"/>
        <v>0.23359596392664692</v>
      </c>
      <c r="P52" s="66">
        <f t="shared" ca="1" si="46"/>
        <v>0.2395080057958037</v>
      </c>
      <c r="Q52" s="66">
        <f t="shared" ca="1" si="46"/>
        <v>0.24503007420752146</v>
      </c>
      <c r="R52" s="66">
        <f t="shared" ca="1" si="46"/>
        <v>0.25014744962874502</v>
      </c>
      <c r="S52" s="66">
        <f t="shared" ca="1" si="46"/>
        <v>0.25484052343640612</v>
      </c>
      <c r="T52" s="66">
        <f t="shared" ca="1" si="46"/>
        <v>0.25915330140401233</v>
      </c>
      <c r="U52" s="66">
        <f t="shared" ca="1" si="46"/>
        <v>0.26305269821007787</v>
      </c>
      <c r="V52" s="66">
        <f t="shared" ca="1" si="46"/>
        <v>0.26660005852785179</v>
      </c>
      <c r="W52" s="66">
        <f t="shared" ca="1" si="46"/>
        <v>0.26995488158294845</v>
      </c>
      <c r="X52" s="66">
        <f t="shared" ca="1" si="46"/>
        <v>0.27323233849918449</v>
      </c>
      <c r="Y52" s="66">
        <f t="shared" ca="1" si="46"/>
        <v>0.27656896632845807</v>
      </c>
      <c r="Z52" s="66">
        <f t="shared" ca="1" si="46"/>
        <v>0.28013069287412901</v>
      </c>
      <c r="AA52" s="66">
        <f t="shared" ca="1" si="46"/>
        <v>0.28396690038869488</v>
      </c>
      <c r="AB52" s="66">
        <f t="shared" ca="1" si="46"/>
        <v>0.28815984878838019</v>
      </c>
      <c r="AC52" s="66">
        <f t="shared" ca="1" si="46"/>
        <v>0.29268030609481105</v>
      </c>
      <c r="AD52" s="66">
        <f t="shared" ca="1" si="46"/>
        <v>0.29755270495638697</v>
      </c>
      <c r="AE52" s="66">
        <f t="shared" ca="1" si="46"/>
        <v>0.30277225895498266</v>
      </c>
      <c r="AF52" s="66">
        <f t="shared" ca="1" si="46"/>
        <v>0.30831223155429049</v>
      </c>
      <c r="AG52" s="66">
        <f t="shared" ca="1" si="46"/>
        <v>0.31414298238402083</v>
      </c>
      <c r="AH52" s="66">
        <f t="shared" ca="1" si="46"/>
        <v>0.32025086274390635</v>
      </c>
      <c r="AI52" s="66">
        <f t="shared" ca="1" si="46"/>
        <v>0.32660034526297094</v>
      </c>
      <c r="AJ52" s="66">
        <f t="shared" ca="1" si="46"/>
        <v>0.33311607919769848</v>
      </c>
      <c r="AK52" s="66">
        <f t="shared" ca="1" si="46"/>
        <v>0.33974878267545988</v>
      </c>
      <c r="AL52" s="66">
        <f t="shared" ca="1" si="46"/>
        <v>0.34633060335758536</v>
      </c>
      <c r="AM52" s="66">
        <f t="shared" ca="1" si="46"/>
        <v>0.35276015142226119</v>
      </c>
      <c r="AN52" s="66">
        <f t="shared" ca="1" si="46"/>
        <v>0.35885335487475051</v>
      </c>
      <c r="AO52" s="66">
        <f t="shared" ca="1" si="46"/>
        <v>0.36442438101411889</v>
      </c>
      <c r="AP52" s="66">
        <f t="shared" ca="1" si="46"/>
        <v>0.36947296484953196</v>
      </c>
      <c r="AQ52" s="66">
        <f t="shared" ca="1" si="46"/>
        <v>0.3739756871937514</v>
      </c>
      <c r="AR52" s="66">
        <f t="shared" ca="1" si="46"/>
        <v>0.37790668015084339</v>
      </c>
      <c r="AS52" s="66">
        <f t="shared" ca="1" si="46"/>
        <v>0.38129995337056044</v>
      </c>
      <c r="AT52" s="66">
        <f t="shared" ca="1" si="46"/>
        <v>0.38416934831592719</v>
      </c>
      <c r="AU52" s="66">
        <f t="shared" ca="1" si="46"/>
        <v>0.38656009640787037</v>
      </c>
      <c r="AV52" s="66">
        <f t="shared" ca="1" si="46"/>
        <v>0.38852645945608938</v>
      </c>
      <c r="AW52" s="66">
        <f t="shared" ca="1" si="46"/>
        <v>0.39017037360051543</v>
      </c>
      <c r="AX52" s="66">
        <f t="shared" ca="1" si="46"/>
        <v>0.39142648215722792</v>
      </c>
      <c r="AY52" s="66">
        <f t="shared" ca="1" si="46"/>
        <v>0.39239967187664138</v>
      </c>
      <c r="AZ52" s="66">
        <f t="shared" ca="1" si="46"/>
        <v>0.39319220355794815</v>
      </c>
      <c r="BA52" s="66">
        <f t="shared" ca="1" si="46"/>
        <v>0.39379561914924582</v>
      </c>
      <c r="BB52" s="66">
        <f t="shared" ca="1" si="46"/>
        <v>0.39424552990428946</v>
      </c>
      <c r="BC52" s="66">
        <f t="shared" ca="1" si="46"/>
        <v>0.39450813116165512</v>
      </c>
      <c r="BD52" s="66">
        <f t="shared" ca="1" si="46"/>
        <v>0.39459682312098615</v>
      </c>
      <c r="BE52" s="66">
        <f t="shared" ca="1" si="46"/>
        <v>0.39440971149870918</v>
      </c>
      <c r="BF52" s="66">
        <f t="shared" ca="1" si="46"/>
        <v>0.39381900512224305</v>
      </c>
      <c r="BG52" s="66">
        <f t="shared" ca="1" si="46"/>
        <v>0.39289231757006565</v>
      </c>
      <c r="BH52" s="66">
        <f t="shared" ca="1" si="46"/>
        <v>0.39156193299450054</v>
      </c>
      <c r="BI52" s="66">
        <f t="shared" ca="1" si="46"/>
        <v>0.38994061261067992</v>
      </c>
      <c r="BJ52" s="66">
        <f t="shared" ca="1" si="46"/>
        <v>0.38807457063036532</v>
      </c>
      <c r="BK52" s="66">
        <f t="shared" ca="1" si="46"/>
        <v>0.38605136438203153</v>
      </c>
      <c r="BL52" s="66">
        <f t="shared" ca="1" si="46"/>
        <v>0.38397603533383245</v>
      </c>
      <c r="BM52" s="66">
        <f t="shared" ca="1" si="46"/>
        <v>0.38189391509337417</v>
      </c>
      <c r="BN52" s="66">
        <f t="shared" ca="1" si="46"/>
        <v>0.37990333272504617</v>
      </c>
      <c r="BO52" s="66">
        <f t="shared" ref="BO52:CW52" ca="1" si="47">BO$43/BO$5</f>
        <v>0.37799667315066837</v>
      </c>
      <c r="BP52" s="66">
        <f t="shared" ca="1" si="47"/>
        <v>0.37617293613107256</v>
      </c>
      <c r="BQ52" s="66">
        <f t="shared" ca="1" si="47"/>
        <v>0.37442162345698049</v>
      </c>
      <c r="BR52" s="66">
        <f t="shared" ca="1" si="47"/>
        <v>0.37273703763998822</v>
      </c>
      <c r="BS52" s="66">
        <f t="shared" ca="1" si="47"/>
        <v>0.37108068298204433</v>
      </c>
      <c r="BT52" s="66">
        <f t="shared" ca="1" si="47"/>
        <v>0.36944369558892626</v>
      </c>
      <c r="BU52" s="66">
        <f t="shared" ca="1" si="47"/>
        <v>0.3678305675809958</v>
      </c>
      <c r="BV52" s="66">
        <f t="shared" ca="1" si="47"/>
        <v>0.36620108915141825</v>
      </c>
      <c r="BW52" s="66">
        <f t="shared" ca="1" si="47"/>
        <v>0.36456997107843414</v>
      </c>
      <c r="BX52" s="66">
        <f t="shared" ca="1" si="47"/>
        <v>0.36287188911932533</v>
      </c>
      <c r="BY52" s="66">
        <f t="shared" ca="1" si="47"/>
        <v>0.36111242225965523</v>
      </c>
      <c r="BZ52" s="66">
        <f t="shared" ca="1" si="47"/>
        <v>0.35924397005992514</v>
      </c>
      <c r="CA52" s="66">
        <f t="shared" ca="1" si="47"/>
        <v>0.35729157456627775</v>
      </c>
      <c r="CB52" s="66">
        <f t="shared" ca="1" si="47"/>
        <v>0.35524738167678427</v>
      </c>
      <c r="CC52" s="66">
        <f t="shared" ca="1" si="47"/>
        <v>0.35310080872007338</v>
      </c>
      <c r="CD52" s="66">
        <f t="shared" ca="1" si="47"/>
        <v>0.35086900046913022</v>
      </c>
      <c r="CE52" s="66">
        <f t="shared" ca="1" si="47"/>
        <v>0.3485598653543206</v>
      </c>
      <c r="CF52" s="66">
        <f t="shared" ca="1" si="47"/>
        <v>0.34619477067034105</v>
      </c>
      <c r="CG52" s="66">
        <f t="shared" ca="1" si="47"/>
        <v>0.34379371697136885</v>
      </c>
      <c r="CH52" s="66">
        <f t="shared" ca="1" si="47"/>
        <v>0.34135192380341922</v>
      </c>
      <c r="CI52" s="66">
        <f t="shared" ca="1" si="47"/>
        <v>0.33892546869788487</v>
      </c>
      <c r="CJ52" s="66">
        <f t="shared" ca="1" si="47"/>
        <v>0.33650433997572682</v>
      </c>
      <c r="CK52" s="66">
        <f t="shared" ca="1" si="47"/>
        <v>0.33409318032795587</v>
      </c>
      <c r="CL52" s="66">
        <f t="shared" ca="1" si="47"/>
        <v>0.33173778368942414</v>
      </c>
      <c r="CM52" s="66">
        <f t="shared" ca="1" si="47"/>
        <v>0.32938965944159443</v>
      </c>
      <c r="CN52" s="66">
        <f t="shared" ca="1" si="47"/>
        <v>0.32707749682413434</v>
      </c>
      <c r="CO52" s="66">
        <f t="shared" ca="1" si="47"/>
        <v>0.32480557367208834</v>
      </c>
      <c r="CP52" s="66">
        <f t="shared" ca="1" si="47"/>
        <v>0.3225589908569762</v>
      </c>
      <c r="CQ52" s="66">
        <f t="shared" ca="1" si="47"/>
        <v>0.32034773705772551</v>
      </c>
      <c r="CR52" s="66">
        <f t="shared" ca="1" si="47"/>
        <v>0.31818986543663086</v>
      </c>
      <c r="CS52" s="66">
        <f t="shared" ca="1" si="47"/>
        <v>0.31604644550008415</v>
      </c>
      <c r="CT52" s="66">
        <f t="shared" ca="1" si="47"/>
        <v>0.31395787721772539</v>
      </c>
      <c r="CU52" s="66">
        <f t="shared" ca="1" si="47"/>
        <v>0.31191811021956534</v>
      </c>
      <c r="CV52" s="66">
        <f t="shared" ca="1" si="47"/>
        <v>0.30990582281227619</v>
      </c>
      <c r="CW52" s="66">
        <f t="shared" ca="1" si="47"/>
        <v>0.3079459678510999</v>
      </c>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57"/>
      <c r="EK52" s="57"/>
      <c r="EL52" s="57"/>
      <c r="EM52" s="57"/>
    </row>
    <row r="53" spans="1:143" x14ac:dyDescent="0.2">
      <c r="A53" s="57"/>
      <c r="B53" s="57"/>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57"/>
      <c r="EK53" s="57"/>
      <c r="EL53" s="57"/>
      <c r="EM53" s="57"/>
    </row>
    <row r="54" spans="1:143" x14ac:dyDescent="0.2">
      <c r="A54" s="58" t="s">
        <v>187</v>
      </c>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row>
    <row r="55" spans="1:143" x14ac:dyDescent="0.2">
      <c r="B55" s="82">
        <v>1</v>
      </c>
      <c r="C55" s="83">
        <f ca="1">PRODUCT(OFFSET($B$18,0,$B55,1,C$3))</f>
        <v>0.96099882373743983</v>
      </c>
      <c r="D55" s="83">
        <f t="shared" ref="D55:BO58" ca="1" si="48">PRODUCT(OFFSET($B$18,0,$B55,1,D$3))</f>
        <v>0.92183556173278425</v>
      </c>
      <c r="E55" s="83">
        <f t="shared" ca="1" si="48"/>
        <v>0.88067290992298397</v>
      </c>
      <c r="F55" s="83">
        <f t="shared" ca="1" si="48"/>
        <v>0.83915488293489693</v>
      </c>
      <c r="G55" s="83">
        <f t="shared" ca="1" si="48"/>
        <v>0.79849549245889018</v>
      </c>
      <c r="H55" s="83">
        <f t="shared" ca="1" si="48"/>
        <v>0.75870880283806208</v>
      </c>
      <c r="I55" s="83">
        <f t="shared" ca="1" si="48"/>
        <v>0.71986489320093938</v>
      </c>
      <c r="J55" s="83">
        <f t="shared" ca="1" si="48"/>
        <v>0.68202608595230552</v>
      </c>
      <c r="K55" s="83">
        <f t="shared" ca="1" si="48"/>
        <v>0.64524700657739409</v>
      </c>
      <c r="L55" s="83">
        <f t="shared" ca="1" si="48"/>
        <v>0.60957469540244325</v>
      </c>
      <c r="M55" s="83">
        <f t="shared" ca="1" si="48"/>
        <v>0.57587451857541028</v>
      </c>
      <c r="N55" s="83">
        <f t="shared" ca="1" si="48"/>
        <v>0.54403744716718661</v>
      </c>
      <c r="O55" s="83">
        <f t="shared" ca="1" si="48"/>
        <v>0.51396047988435423</v>
      </c>
      <c r="P55" s="83">
        <f t="shared" ca="1" si="48"/>
        <v>0.48554630983293118</v>
      </c>
      <c r="Q55" s="83">
        <f t="shared" ca="1" si="48"/>
        <v>0.45870300970499495</v>
      </c>
      <c r="R55" s="83">
        <f t="shared" ca="1" si="48"/>
        <v>0.43334373436968127</v>
      </c>
      <c r="S55" s="83">
        <f t="shared" ca="1" si="48"/>
        <v>0.40938643990636109</v>
      </c>
      <c r="T55" s="83">
        <f t="shared" ca="1" si="48"/>
        <v>0.38675361817099452</v>
      </c>
      <c r="U55" s="83">
        <f t="shared" ca="1" si="48"/>
        <v>0.36537204603691437</v>
      </c>
      <c r="V55" s="83">
        <f t="shared" ca="1" si="48"/>
        <v>0.34517254849876661</v>
      </c>
      <c r="W55" s="83">
        <f t="shared" ca="1" si="48"/>
        <v>0.32608977487318769</v>
      </c>
      <c r="X55" s="83">
        <f t="shared" ca="1" si="48"/>
        <v>0.30806198737216844</v>
      </c>
      <c r="Y55" s="83">
        <f t="shared" ca="1" si="48"/>
        <v>0.29103086136508377</v>
      </c>
      <c r="Z55" s="83">
        <f t="shared" ca="1" si="48"/>
        <v>0.2749412966831839</v>
      </c>
      <c r="AA55" s="83">
        <f t="shared" ca="1" si="48"/>
        <v>0.25974123935606691</v>
      </c>
      <c r="AB55" s="83">
        <f t="shared" ca="1" si="48"/>
        <v>0.24538151320340376</v>
      </c>
      <c r="AC55" s="83">
        <f t="shared" ca="1" si="48"/>
        <v>0.23181566073707044</v>
      </c>
      <c r="AD55" s="83">
        <f t="shared" ca="1" si="48"/>
        <v>0.2189997928589639</v>
      </c>
      <c r="AE55" s="83">
        <f t="shared" ca="1" si="48"/>
        <v>0.20689244686823482</v>
      </c>
      <c r="AF55" s="83">
        <f t="shared" ca="1" si="48"/>
        <v>0.19545445231855313</v>
      </c>
      <c r="AG55" s="83">
        <f t="shared" ca="1" si="48"/>
        <v>0.18464880429141931</v>
      </c>
      <c r="AH55" s="83">
        <f t="shared" ca="1" si="48"/>
        <v>0.17444054367552747</v>
      </c>
      <c r="AI55" s="83">
        <f t="shared" ca="1" si="48"/>
        <v>0.16479664406485234</v>
      </c>
      <c r="AJ55" s="83">
        <f t="shared" ca="1" si="48"/>
        <v>0.15568590490954573</v>
      </c>
      <c r="AK55" s="83">
        <f t="shared" ca="1" si="48"/>
        <v>0.14707885057395775</v>
      </c>
      <c r="AL55" s="83">
        <f t="shared" ca="1" si="48"/>
        <v>0.13894763497520857</v>
      </c>
      <c r="AM55" s="83">
        <f t="shared" ca="1" si="48"/>
        <v>0.13126595149379189</v>
      </c>
      <c r="AN55" s="83">
        <f t="shared" ca="1" si="48"/>
        <v>0.12400894786474692</v>
      </c>
      <c r="AO55" s="83">
        <f t="shared" ca="1" si="48"/>
        <v>0.11715314577404956</v>
      </c>
      <c r="AP55" s="83">
        <f t="shared" ca="1" si="48"/>
        <v>0.11067636490009596</v>
      </c>
      <c r="AQ55" s="83">
        <f t="shared" ca="1" si="48"/>
        <v>0.10455765115453272</v>
      </c>
      <c r="AR55" s="83">
        <f t="shared" ca="1" si="48"/>
        <v>9.8777208890273901E-2</v>
      </c>
      <c r="AS55" s="83">
        <f t="shared" ca="1" si="48"/>
        <v>9.3316336857380028E-2</v>
      </c>
      <c r="AT55" s="83">
        <f t="shared" ca="1" si="48"/>
        <v>8.8157367699599476E-2</v>
      </c>
      <c r="AU55" s="83">
        <f t="shared" ca="1" si="48"/>
        <v>8.3283610795827648E-2</v>
      </c>
      <c r="AV55" s="83">
        <f t="shared" ca="1" si="48"/>
        <v>7.8679298261561101E-2</v>
      </c>
      <c r="AW55" s="83">
        <f t="shared" ca="1" si="48"/>
        <v>7.4329533935647049E-2</v>
      </c>
      <c r="AX55" s="83">
        <f t="shared" ca="1" si="48"/>
        <v>7.022024518728702E-2</v>
      </c>
      <c r="AY55" s="83">
        <f t="shared" ca="1" si="48"/>
        <v>6.6338137387377691E-2</v>
      </c>
      <c r="AZ55" s="83">
        <f t="shared" ca="1" si="48"/>
        <v>6.2670650896891597E-2</v>
      </c>
      <c r="BA55" s="83">
        <f t="shared" ca="1" si="48"/>
        <v>5.9205920433144016E-2</v>
      </c>
      <c r="BB55" s="83">
        <f t="shared" ca="1" si="48"/>
        <v>5.5932736682485003E-2</v>
      </c>
      <c r="BC55" s="83">
        <f t="shared" ca="1" si="48"/>
        <v>5.284051003522372E-2</v>
      </c>
      <c r="BD55" s="83">
        <f t="shared" ca="1" si="48"/>
        <v>4.991923632545793E-2</v>
      </c>
      <c r="BE55" s="83">
        <f t="shared" ca="1" si="48"/>
        <v>4.7159464464968007E-2</v>
      </c>
      <c r="BF55" s="83">
        <f t="shared" ca="1" si="48"/>
        <v>4.4552265866462618E-2</v>
      </c>
      <c r="BG55" s="83">
        <f t="shared" ca="1" si="48"/>
        <v>4.2089205557252221E-2</v>
      </c>
      <c r="BH55" s="83">
        <f t="shared" ca="1" si="48"/>
        <v>3.9762314889895539E-2</v>
      </c>
      <c r="BI55" s="83">
        <f t="shared" ca="1" si="48"/>
        <v>3.7564065761530763E-2</v>
      </c>
      <c r="BJ55" s="83">
        <f t="shared" ca="1" si="48"/>
        <v>3.5487346258484272E-2</v>
      </c>
      <c r="BK55" s="83">
        <f t="shared" ca="1" si="48"/>
        <v>3.3525437647360726E-2</v>
      </c>
      <c r="BL55" s="83">
        <f t="shared" ca="1" si="48"/>
        <v>3.1671992638174745E-2</v>
      </c>
      <c r="BM55" s="83">
        <f t="shared" ca="1" si="48"/>
        <v>2.9921014849199588E-2</v>
      </c>
      <c r="BN55" s="83">
        <f t="shared" ca="1" si="48"/>
        <v>2.8266839407096317E-2</v>
      </c>
      <c r="BO55" s="83">
        <f t="shared" ca="1" si="48"/>
        <v>2.6704114619559689E-2</v>
      </c>
      <c r="BP55" s="83">
        <f t="shared" ref="BP55:CT63" ca="1" si="49">PRODUCT(OFFSET($B$18,0,$B55,1,BP$3))</f>
        <v>2.5227784661187028E-2</v>
      </c>
      <c r="BQ55" s="83">
        <f t="shared" ca="1" si="49"/>
        <v>2.3833073216554274E-2</v>
      </c>
      <c r="BR55" s="83">
        <f t="shared" ca="1" si="49"/>
        <v>2.2515468027580279E-2</v>
      </c>
      <c r="BS55" s="83">
        <f t="shared" ca="1" si="49"/>
        <v>2.1270706295185998E-2</v>
      </c>
      <c r="BT55" s="83">
        <f t="shared" ca="1" si="49"/>
        <v>2.009476088801912E-2</v>
      </c>
      <c r="BU55" s="83">
        <f t="shared" ca="1" si="49"/>
        <v>1.8983827313625745E-2</v>
      </c>
      <c r="BV55" s="83">
        <f t="shared" ca="1" si="49"/>
        <v>1.7934311409917383E-2</v>
      </c>
      <c r="BW55" s="83">
        <f t="shared" ca="1" si="49"/>
        <v>1.694281771711199E-2</v>
      </c>
      <c r="BX55" s="83">
        <f t="shared" ca="1" si="49"/>
        <v>1.6006138492529184E-2</v>
      </c>
      <c r="BY55" s="83">
        <f t="shared" ca="1" si="49"/>
        <v>1.5121243332699605E-2</v>
      </c>
      <c r="BZ55" s="83">
        <f t="shared" ca="1" si="49"/>
        <v>1.4285269369213248E-2</v>
      </c>
      <c r="CA55" s="83">
        <f t="shared" ca="1" si="49"/>
        <v>1.3495512006587735E-2</v>
      </c>
      <c r="CB55" s="83">
        <f t="shared" ca="1" si="49"/>
        <v>1.2749416172191113E-2</v>
      </c>
      <c r="CC55" s="83">
        <f t="shared" ca="1" si="49"/>
        <v>1.2044568049910361E-2</v>
      </c>
      <c r="CD55" s="83">
        <f t="shared" ca="1" si="49"/>
        <v>1.1378687270821867E-2</v>
      </c>
      <c r="CE55" s="83">
        <f t="shared" ca="1" si="49"/>
        <v>1.0749619535598637E-2</v>
      </c>
      <c r="CF55" s="83">
        <f t="shared" ca="1" si="49"/>
        <v>1.0155329644785775E-2</v>
      </c>
      <c r="CG55" s="83">
        <f t="shared" ca="1" si="49"/>
        <v>9.5938949143953602E-3</v>
      </c>
      <c r="CH55" s="83">
        <f t="shared" ca="1" si="49"/>
        <v>9.0634989555184228E-3</v>
      </c>
      <c r="CI55" s="83">
        <f t="shared" ca="1" si="49"/>
        <v>8.5624257978294451E-3</v>
      </c>
      <c r="CJ55" s="83">
        <f t="shared" ca="1" si="49"/>
        <v>8.0890543379713627E-3</v>
      </c>
      <c r="CK55" s="83">
        <f t="shared" ca="1" si="49"/>
        <v>7.641853094860148E-3</v>
      </c>
      <c r="CL55" s="83">
        <f t="shared" ca="1" si="49"/>
        <v>7.2193752549410016E-3</v>
      </c>
      <c r="CM55" s="83">
        <f t="shared" ca="1" si="49"/>
        <v>6.8202539913662496E-3</v>
      </c>
      <c r="CN55" s="83">
        <f t="shared" ca="1" si="49"/>
        <v>6.4431980419512626E-3</v>
      </c>
      <c r="CO55" s="83">
        <f t="shared" ca="1" si="49"/>
        <v>6.086987531601919E-3</v>
      </c>
      <c r="CP55" s="83">
        <f t="shared" ca="1" si="49"/>
        <v>5.7504700256980693E-3</v>
      </c>
      <c r="CQ55" s="83">
        <f t="shared" ca="1" si="49"/>
        <v>5.4325568016646546E-3</v>
      </c>
      <c r="CR55" s="83">
        <f t="shared" ca="1" si="49"/>
        <v>5.1322193266680419E-3</v>
      </c>
      <c r="CS55" s="83">
        <f t="shared" ca="1" si="49"/>
        <v>4.8484859300419857E-3</v>
      </c>
      <c r="CT55" s="83">
        <f t="shared" ca="1" si="49"/>
        <v>4.5804386596776502E-3</v>
      </c>
      <c r="CU55" s="83">
        <f t="shared" ref="CU55:CW69" ca="1" si="50">PRODUCT(OFFSET($B$18,0,$B55,1,CU$3))</f>
        <v>4.3272103122072806E-3</v>
      </c>
      <c r="CV55" s="83">
        <f t="shared" ca="1" si="50"/>
        <v>4.0879816273733903E-3</v>
      </c>
      <c r="CW55" s="83">
        <f t="shared" ca="1" si="50"/>
        <v>3.8619786375065097E-3</v>
      </c>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row>
    <row r="56" spans="1:143" x14ac:dyDescent="0.2">
      <c r="B56" s="82">
        <v>2</v>
      </c>
      <c r="C56" s="83">
        <f t="shared" ref="C56:R69" ca="1" si="51">PRODUCT(OFFSET($B$18,0,$B56,1,C$3))</f>
        <v>0.95924733617014746</v>
      </c>
      <c r="D56" s="83">
        <f t="shared" ca="1" si="48"/>
        <v>0.91641413929929827</v>
      </c>
      <c r="E56" s="83">
        <f t="shared" ca="1" si="48"/>
        <v>0.87321114470392669</v>
      </c>
      <c r="F56" s="83">
        <f t="shared" ca="1" si="48"/>
        <v>0.8309016335248417</v>
      </c>
      <c r="G56" s="83">
        <f t="shared" ca="1" si="48"/>
        <v>0.78950024089244197</v>
      </c>
      <c r="H56" s="83">
        <f t="shared" ca="1" si="48"/>
        <v>0.74907989002660624</v>
      </c>
      <c r="I56" s="83">
        <f t="shared" ca="1" si="48"/>
        <v>0.70970543262459385</v>
      </c>
      <c r="J56" s="83">
        <f t="shared" ca="1" si="48"/>
        <v>0.67143371109233108</v>
      </c>
      <c r="K56" s="83">
        <f t="shared" ca="1" si="48"/>
        <v>0.63431367484065593</v>
      </c>
      <c r="L56" s="83">
        <f t="shared" ca="1" si="48"/>
        <v>0.59924581003727473</v>
      </c>
      <c r="M56" s="83">
        <f t="shared" ca="1" si="48"/>
        <v>0.56611666292301965</v>
      </c>
      <c r="N56" s="83">
        <f t="shared" ca="1" si="48"/>
        <v>0.53481905199998081</v>
      </c>
      <c r="O56" s="83">
        <f t="shared" ca="1" si="48"/>
        <v>0.50525172127119078</v>
      </c>
      <c r="P56" s="83">
        <f t="shared" ca="1" si="48"/>
        <v>0.47731901265086235</v>
      </c>
      <c r="Q56" s="83">
        <f t="shared" ca="1" si="48"/>
        <v>0.45093055648534031</v>
      </c>
      <c r="R56" s="83">
        <f t="shared" ca="1" si="48"/>
        <v>0.42600097918352076</v>
      </c>
      <c r="S56" s="83">
        <f t="shared" ca="1" si="48"/>
        <v>0.40244962701084608</v>
      </c>
      <c r="T56" s="83">
        <f t="shared" ca="1" si="48"/>
        <v>0.38020030515327641</v>
      </c>
      <c r="U56" s="83">
        <f t="shared" ca="1" si="48"/>
        <v>0.35918103120704042</v>
      </c>
      <c r="V56" s="83">
        <f t="shared" ca="1" si="48"/>
        <v>0.33932380229664105</v>
      </c>
      <c r="W56" s="83">
        <f t="shared" ca="1" si="48"/>
        <v>0.32056437506768043</v>
      </c>
      <c r="X56" s="83">
        <f t="shared" ca="1" si="48"/>
        <v>0.30284205784272422</v>
      </c>
      <c r="Y56" s="83">
        <f t="shared" ca="1" si="48"/>
        <v>0.28609951426777414</v>
      </c>
      <c r="Z56" s="83">
        <f t="shared" ca="1" si="48"/>
        <v>0.27028257781409343</v>
      </c>
      <c r="AA56" s="83">
        <f t="shared" ca="1" si="48"/>
        <v>0.25534007653525059</v>
      </c>
      <c r="AB56" s="83">
        <f t="shared" ca="1" si="48"/>
        <v>0.24122366751242361</v>
      </c>
      <c r="AC56" s="83">
        <f t="shared" ca="1" si="48"/>
        <v>0.227887680452352</v>
      </c>
      <c r="AD56" s="83">
        <f t="shared" ca="1" si="48"/>
        <v>0.21528896993193519</v>
      </c>
      <c r="AE56" s="83">
        <f t="shared" ca="1" si="48"/>
        <v>0.20338677581144921</v>
      </c>
      <c r="AF56" s="83">
        <f t="shared" ca="1" si="48"/>
        <v>0.19214259136478218</v>
      </c>
      <c r="AG56" s="83">
        <f t="shared" ca="1" si="48"/>
        <v>0.18152003870005498</v>
      </c>
      <c r="AH56" s="83">
        <f t="shared" ca="1" si="48"/>
        <v>0.17148475106758021</v>
      </c>
      <c r="AI56" s="83">
        <f t="shared" ca="1" si="48"/>
        <v>0.16200426167439466</v>
      </c>
      <c r="AJ56" s="83">
        <f t="shared" ca="1" si="48"/>
        <v>0.15304789864565119</v>
      </c>
      <c r="AK56" s="83">
        <f t="shared" ca="1" si="48"/>
        <v>0.14458668579304237</v>
      </c>
      <c r="AL56" s="83">
        <f t="shared" ca="1" si="48"/>
        <v>0.13659324886921587</v>
      </c>
      <c r="AM56" s="83">
        <f t="shared" ca="1" si="48"/>
        <v>0.12904172700488975</v>
      </c>
      <c r="AN56" s="83">
        <f t="shared" ca="1" si="48"/>
        <v>0.12190768904214352</v>
      </c>
      <c r="AO56" s="83">
        <f t="shared" ca="1" si="48"/>
        <v>0.11516805449320139</v>
      </c>
      <c r="AP56" s="83">
        <f t="shared" ca="1" si="48"/>
        <v>0.10880101886898821</v>
      </c>
      <c r="AQ56" s="83">
        <f t="shared" ca="1" si="48"/>
        <v>0.10278598313587672</v>
      </c>
      <c r="AR56" s="83">
        <f t="shared" ca="1" si="48"/>
        <v>9.7103487072399894E-2</v>
      </c>
      <c r="AS56" s="83">
        <f t="shared" ca="1" si="48"/>
        <v>9.1735146310319982E-2</v>
      </c>
      <c r="AT56" s="83">
        <f t="shared" ca="1" si="48"/>
        <v>8.666359285636549E-2</v>
      </c>
      <c r="AU56" s="83">
        <f t="shared" ca="1" si="48"/>
        <v>8.1872418902208269E-2</v>
      </c>
      <c r="AV56" s="83">
        <f t="shared" ca="1" si="48"/>
        <v>7.7346123740891323E-2</v>
      </c>
      <c r="AW56" s="83">
        <f t="shared" ca="1" si="48"/>
        <v>7.3070063617967848E-2</v>
      </c>
      <c r="AX56" s="83">
        <f t="shared" ca="1" si="48"/>
        <v>6.9030404355107003E-2</v>
      </c>
      <c r="AY56" s="83">
        <f t="shared" ca="1" si="48"/>
        <v>6.5214076592891024E-2</v>
      </c>
      <c r="AZ56" s="83">
        <f t="shared" ca="1" si="48"/>
        <v>6.1608733508002715E-2</v>
      </c>
      <c r="BA56" s="83">
        <f t="shared" ca="1" si="48"/>
        <v>5.8202710868006956E-2</v>
      </c>
      <c r="BB56" s="83">
        <f t="shared" ca="1" si="48"/>
        <v>5.4984989294493219E-2</v>
      </c>
      <c r="BC56" s="83">
        <f t="shared" ca="1" si="48"/>
        <v>5.1945158612490293E-2</v>
      </c>
      <c r="BD56" s="83">
        <f t="shared" ca="1" si="48"/>
        <v>4.9073384170814249E-2</v>
      </c>
      <c r="BE56" s="83">
        <f t="shared" ca="1" si="48"/>
        <v>4.636037502438712E-2</v>
      </c>
      <c r="BF56" s="83">
        <f t="shared" ca="1" si="48"/>
        <v>4.3797353875587731E-2</v>
      </c>
      <c r="BG56" s="83">
        <f t="shared" ca="1" si="48"/>
        <v>4.1376028677387044E-2</v>
      </c>
      <c r="BH56" s="83">
        <f t="shared" ca="1" si="48"/>
        <v>3.9088565806396712E-2</v>
      </c>
      <c r="BI56" s="83">
        <f t="shared" ca="1" si="48"/>
        <v>3.6927564719038582E-2</v>
      </c>
      <c r="BJ56" s="83">
        <f t="shared" ca="1" si="48"/>
        <v>3.4886034008841202E-2</v>
      </c>
      <c r="BK56" s="83">
        <f t="shared" ca="1" si="48"/>
        <v>3.2957368787402415E-2</v>
      </c>
      <c r="BL56" s="83">
        <f t="shared" ca="1" si="48"/>
        <v>3.1135329315839493E-2</v>
      </c>
      <c r="BM56" s="83">
        <f t="shared" ca="1" si="48"/>
        <v>2.9414020817593901E-2</v>
      </c>
      <c r="BN56" s="83">
        <f t="shared" ca="1" si="48"/>
        <v>2.7787874407279888E-2</v>
      </c>
      <c r="BO56" s="83">
        <f t="shared" ca="1" si="48"/>
        <v>2.6251629073876629E-2</v>
      </c>
      <c r="BP56" s="83">
        <f t="shared" ca="1" si="49"/>
        <v>2.4800314659974902E-2</v>
      </c>
      <c r="BQ56" s="83">
        <f t="shared" ca="1" si="49"/>
        <v>2.3429235782011587E-2</v>
      </c>
      <c r="BR56" s="83">
        <f t="shared" ca="1" si="49"/>
        <v>2.2133956639469817E-2</v>
      </c>
      <c r="BS56" s="83">
        <f t="shared" ca="1" si="49"/>
        <v>2.0910286663898481E-2</v>
      </c>
      <c r="BT56" s="83">
        <f t="shared" ca="1" si="49"/>
        <v>1.9754266961321924E-2</v>
      </c>
      <c r="BU56" s="83">
        <f t="shared" ca="1" si="49"/>
        <v>1.8662157504177462E-2</v>
      </c>
      <c r="BV56" s="83">
        <f t="shared" ca="1" si="49"/>
        <v>1.7630425031343256E-2</v>
      </c>
      <c r="BW56" s="83">
        <f t="shared" ca="1" si="49"/>
        <v>1.6655731617109981E-2</v>
      </c>
      <c r="BX56" s="83">
        <f t="shared" ca="1" si="49"/>
        <v>1.5734923872113879E-2</v>
      </c>
      <c r="BY56" s="83">
        <f t="shared" ca="1" si="49"/>
        <v>1.4865022741293392E-2</v>
      </c>
      <c r="BZ56" s="83">
        <f t="shared" ca="1" si="49"/>
        <v>1.4043213865863085E-2</v>
      </c>
      <c r="CA56" s="83">
        <f t="shared" ca="1" si="49"/>
        <v>1.3266838478123311E-2</v>
      </c>
      <c r="CB56" s="83">
        <f t="shared" ca="1" si="49"/>
        <v>1.2533384799647917E-2</v>
      </c>
      <c r="CC56" s="83">
        <f t="shared" ca="1" si="49"/>
        <v>1.1840479915020895E-2</v>
      </c>
      <c r="CD56" s="83">
        <f t="shared" ca="1" si="49"/>
        <v>1.1185882094831364E-2</v>
      </c>
      <c r="CE56" s="83">
        <f t="shared" ca="1" si="49"/>
        <v>1.0567473543089753E-2</v>
      </c>
      <c r="CF56" s="83">
        <f t="shared" ca="1" si="49"/>
        <v>9.9832535456011728E-3</v>
      </c>
      <c r="CG56" s="83">
        <f t="shared" ca="1" si="49"/>
        <v>9.4313319971291755E-3</v>
      </c>
      <c r="CH56" s="83">
        <f t="shared" ca="1" si="49"/>
        <v>8.9099232864085481E-3</v>
      </c>
      <c r="CI56" s="83">
        <f t="shared" ca="1" si="49"/>
        <v>8.4173405192235849E-3</v>
      </c>
      <c r="CJ56" s="83">
        <f t="shared" ca="1" si="49"/>
        <v>7.9519900608619448E-3</v>
      </c>
      <c r="CK56" s="83">
        <f t="shared" ca="1" si="49"/>
        <v>7.5123663802875197E-3</v>
      </c>
      <c r="CL56" s="83">
        <f t="shared" ca="1" si="49"/>
        <v>7.0970471793518506E-3</v>
      </c>
      <c r="CM56" s="83">
        <f t="shared" ca="1" si="49"/>
        <v>6.7046887912858063E-3</v>
      </c>
      <c r="CN56" s="83">
        <f t="shared" ca="1" si="49"/>
        <v>6.3340218335844458E-3</v>
      </c>
      <c r="CO56" s="83">
        <f t="shared" ca="1" si="49"/>
        <v>5.9838471012209939E-3</v>
      </c>
      <c r="CP56" s="83">
        <f t="shared" ca="1" si="49"/>
        <v>5.6530316869034076E-3</v>
      </c>
      <c r="CQ56" s="83">
        <f t="shared" ca="1" si="49"/>
        <v>5.3405053158215319E-3</v>
      </c>
      <c r="CR56" s="83">
        <f t="shared" ca="1" si="49"/>
        <v>5.0452568830268042E-3</v>
      </c>
      <c r="CS56" s="83">
        <f t="shared" ca="1" si="49"/>
        <v>4.7663311822420031E-3</v>
      </c>
      <c r="CT56" s="83">
        <f t="shared" ca="1" si="49"/>
        <v>4.5028258155178965E-3</v>
      </c>
      <c r="CU56" s="83">
        <f t="shared" ca="1" si="50"/>
        <v>4.2538882737387079E-3</v>
      </c>
      <c r="CV56" s="83">
        <f t="shared" ca="1" si="50"/>
        <v>4.0187131785310703E-3</v>
      </c>
      <c r="CW56" s="83">
        <f t="shared" ca="1" si="50"/>
        <v>3.7965396766533187E-3</v>
      </c>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row>
    <row r="57" spans="1:143" x14ac:dyDescent="0.2">
      <c r="B57" s="82">
        <v>3</v>
      </c>
      <c r="C57" s="83">
        <f t="shared" ca="1" si="51"/>
        <v>0.95534707759328963</v>
      </c>
      <c r="D57" s="83">
        <f t="shared" ca="1" si="48"/>
        <v>0.91030864697552827</v>
      </c>
      <c r="E57" s="83">
        <f t="shared" ca="1" si="48"/>
        <v>0.86620165852351105</v>
      </c>
      <c r="F57" s="83">
        <f t="shared" ca="1" si="48"/>
        <v>0.82304136912651649</v>
      </c>
      <c r="G57" s="83">
        <f t="shared" ca="1" si="48"/>
        <v>0.78090380007449656</v>
      </c>
      <c r="H57" s="83">
        <f t="shared" ca="1" si="48"/>
        <v>0.73985655822421703</v>
      </c>
      <c r="I57" s="83">
        <f t="shared" ca="1" si="48"/>
        <v>0.69995890087437762</v>
      </c>
      <c r="J57" s="83">
        <f t="shared" ca="1" si="48"/>
        <v>0.66126185700258633</v>
      </c>
      <c r="K57" s="83">
        <f t="shared" ca="1" si="48"/>
        <v>0.6247041690308982</v>
      </c>
      <c r="L57" s="83">
        <f t="shared" ca="1" si="48"/>
        <v>0.59016756323064112</v>
      </c>
      <c r="M57" s="83">
        <f t="shared" ca="1" si="48"/>
        <v>0.55754030460514792</v>
      </c>
      <c r="N57" s="83">
        <f t="shared" ca="1" si="48"/>
        <v>0.526716835397676</v>
      </c>
      <c r="O57" s="83">
        <f t="shared" ca="1" si="48"/>
        <v>0.49759743358432157</v>
      </c>
      <c r="P57" s="83">
        <f t="shared" ca="1" si="48"/>
        <v>0.47008789024706349</v>
      </c>
      <c r="Q57" s="83">
        <f t="shared" ca="1" si="48"/>
        <v>0.4440992047831534</v>
      </c>
      <c r="R57" s="83">
        <f t="shared" ca="1" si="48"/>
        <v>0.41954729696477483</v>
      </c>
      <c r="S57" s="83">
        <f t="shared" ca="1" si="48"/>
        <v>0.39635273491740813</v>
      </c>
      <c r="T57" s="83">
        <f t="shared" ca="1" si="48"/>
        <v>0.37444047813684028</v>
      </c>
      <c r="U57" s="83">
        <f t="shared" ca="1" si="48"/>
        <v>0.35373963471341147</v>
      </c>
      <c r="V57" s="83">
        <f t="shared" ca="1" si="48"/>
        <v>0.33418323197805572</v>
      </c>
      <c r="W57" s="83">
        <f t="shared" ca="1" si="48"/>
        <v>0.31570799982811448</v>
      </c>
      <c r="X57" s="83">
        <f t="shared" ca="1" si="48"/>
        <v>0.29825416603192623</v>
      </c>
      <c r="Y57" s="83">
        <f t="shared" ca="1" si="48"/>
        <v>0.28176526284994735</v>
      </c>
      <c r="Z57" s="83">
        <f t="shared" ca="1" si="48"/>
        <v>0.26618794434677417</v>
      </c>
      <c r="AA57" s="83">
        <f t="shared" ca="1" si="48"/>
        <v>0.25147181380302142</v>
      </c>
      <c r="AB57" s="83">
        <f t="shared" ca="1" si="48"/>
        <v>0.23756926066868972</v>
      </c>
      <c r="AC57" s="83">
        <f t="shared" ca="1" si="48"/>
        <v>0.22443530653052352</v>
      </c>
      <c r="AD57" s="83">
        <f t="shared" ca="1" si="48"/>
        <v>0.21202745959502281</v>
      </c>
      <c r="AE57" s="83">
        <f t="shared" ca="1" si="48"/>
        <v>0.20030557721632358</v>
      </c>
      <c r="AF57" s="83">
        <f t="shared" ca="1" si="48"/>
        <v>0.18923173602418811</v>
      </c>
      <c r="AG57" s="83">
        <f t="shared" ca="1" si="48"/>
        <v>0.17877010923193529</v>
      </c>
      <c r="AH57" s="83">
        <f t="shared" ca="1" si="48"/>
        <v>0.16888685072736964</v>
      </c>
      <c r="AI57" s="83">
        <f t="shared" ca="1" si="48"/>
        <v>0.15954998557171302</v>
      </c>
      <c r="AJ57" s="83">
        <f t="shared" ca="1" si="48"/>
        <v>0.15072930655227396</v>
      </c>
      <c r="AK57" s="83">
        <f t="shared" ca="1" si="48"/>
        <v>0.14239627645417563</v>
      </c>
      <c r="AL57" s="83">
        <f t="shared" ca="1" si="48"/>
        <v>0.13452393573496546</v>
      </c>
      <c r="AM57" s="83">
        <f t="shared" ca="1" si="48"/>
        <v>0.12708681530340993</v>
      </c>
      <c r="AN57" s="83">
        <f t="shared" ca="1" si="48"/>
        <v>0.12006085412029054</v>
      </c>
      <c r="AO57" s="83">
        <f t="shared" ca="1" si="48"/>
        <v>0.11342332135461829</v>
      </c>
      <c r="AP57" s="83">
        <f t="shared" ca="1" si="48"/>
        <v>0.10715274284342129</v>
      </c>
      <c r="AQ57" s="83">
        <f t="shared" ca="1" si="48"/>
        <v>0.10122883161718371</v>
      </c>
      <c r="AR57" s="83">
        <f t="shared" ca="1" si="48"/>
        <v>9.5632422266167597E-2</v>
      </c>
      <c r="AS57" s="83">
        <f t="shared" ca="1" si="48"/>
        <v>9.0345408935275304E-2</v>
      </c>
      <c r="AT57" s="83">
        <f t="shared" ca="1" si="48"/>
        <v>8.5350686746849674E-2</v>
      </c>
      <c r="AU57" s="83">
        <f t="shared" ca="1" si="48"/>
        <v>8.0632096461899339E-2</v>
      </c>
      <c r="AV57" s="83">
        <f t="shared" ca="1" si="48"/>
        <v>7.6174372200713589E-2</v>
      </c>
      <c r="AW57" s="83">
        <f t="shared" ca="1" si="48"/>
        <v>7.1963092053729361E-2</v>
      </c>
      <c r="AX57" s="83">
        <f t="shared" ca="1" si="48"/>
        <v>6.7984631422863401E-2</v>
      </c>
      <c r="AY57" s="83">
        <f t="shared" ca="1" si="48"/>
        <v>6.4226118942356691E-2</v>
      </c>
      <c r="AZ57" s="83">
        <f t="shared" ca="1" si="48"/>
        <v>6.0675394836523351E-2</v>
      </c>
      <c r="BA57" s="83">
        <f t="shared" ca="1" si="48"/>
        <v>5.7320971579680462E-2</v>
      </c>
      <c r="BB57" s="83">
        <f t="shared" ca="1" si="48"/>
        <v>5.4151996730983323E-2</v>
      </c>
      <c r="BC57" s="83">
        <f t="shared" ca="1" si="48"/>
        <v>5.1158217823927113E-2</v>
      </c>
      <c r="BD57" s="83">
        <f t="shared" ca="1" si="48"/>
        <v>4.8329949196923176E-2</v>
      </c>
      <c r="BE57" s="83">
        <f t="shared" ca="1" si="48"/>
        <v>4.5658040657638198E-2</v>
      </c>
      <c r="BF57" s="83">
        <f t="shared" ca="1" si="48"/>
        <v>4.3133847879717156E-2</v>
      </c>
      <c r="BG57" s="83">
        <f t="shared" ca="1" si="48"/>
        <v>4.0749204436115675E-2</v>
      </c>
      <c r="BH57" s="83">
        <f t="shared" ca="1" si="48"/>
        <v>3.8496395378562219E-2</v>
      </c>
      <c r="BI57" s="83">
        <f t="shared" ca="1" si="48"/>
        <v>3.6368132277672813E-2</v>
      </c>
      <c r="BJ57" s="83">
        <f t="shared" ca="1" si="48"/>
        <v>3.4357529642966421E-2</v>
      </c>
      <c r="BK57" s="83">
        <f t="shared" ca="1" si="48"/>
        <v>3.2458082646493622E-2</v>
      </c>
      <c r="BL57" s="83">
        <f t="shared" ca="1" si="48"/>
        <v>3.0663646078008564E-2</v>
      </c>
      <c r="BM57" s="83">
        <f t="shared" ca="1" si="48"/>
        <v>2.8968414463598768E-2</v>
      </c>
      <c r="BN57" s="83">
        <f t="shared" ca="1" si="48"/>
        <v>2.7366903283451208E-2</v>
      </c>
      <c r="BO57" s="83">
        <f t="shared" ca="1" si="48"/>
        <v>2.585393122798928E-2</v>
      </c>
      <c r="BP57" s="83">
        <f t="shared" ca="1" si="49"/>
        <v>2.4424603434974573E-2</v>
      </c>
      <c r="BQ57" s="83">
        <f t="shared" ca="1" si="49"/>
        <v>2.3074295653341056E-2</v>
      </c>
      <c r="BR57" s="83">
        <f t="shared" ca="1" si="49"/>
        <v>2.1798639282527548E-2</v>
      </c>
      <c r="BS57" s="83">
        <f t="shared" ca="1" si="49"/>
        <v>2.0593507238906728E-2</v>
      </c>
      <c r="BT57" s="83">
        <f t="shared" ca="1" si="49"/>
        <v>1.9455000603584939E-2</v>
      </c>
      <c r="BU57" s="83">
        <f t="shared" ca="1" si="49"/>
        <v>1.8379436008374845E-2</v>
      </c>
      <c r="BV57" s="83">
        <f t="shared" ca="1" si="49"/>
        <v>1.7363333719131284E-2</v>
      </c>
      <c r="BW57" s="83">
        <f t="shared" ca="1" si="49"/>
        <v>1.6403406377896768E-2</v>
      </c>
      <c r="BX57" s="83">
        <f t="shared" ca="1" si="49"/>
        <v>1.5496548367434504E-2</v>
      </c>
      <c r="BY57" s="83">
        <f t="shared" ca="1" si="49"/>
        <v>1.4639825763740417E-2</v>
      </c>
      <c r="BZ57" s="83">
        <f t="shared" ca="1" si="49"/>
        <v>1.3830466844027906E-2</v>
      </c>
      <c r="CA57" s="83">
        <f t="shared" ca="1" si="49"/>
        <v>1.3065853119476162E-2</v>
      </c>
      <c r="CB57" s="83">
        <f t="shared" ca="1" si="49"/>
        <v>1.2343510863730646E-2</v>
      </c>
      <c r="CC57" s="83">
        <f t="shared" ca="1" si="49"/>
        <v>1.1661103109748184E-2</v>
      </c>
      <c r="CD57" s="83">
        <f t="shared" ca="1" si="49"/>
        <v>1.1016422089094383E-2</v>
      </c>
      <c r="CE57" s="83">
        <f t="shared" ca="1" si="49"/>
        <v>1.0407382089232498E-2</v>
      </c>
      <c r="CF57" s="83">
        <f t="shared" ca="1" si="49"/>
        <v>9.8320127056952152E-3</v>
      </c>
      <c r="CG57" s="83">
        <f t="shared" ca="1" si="49"/>
        <v>9.2884524673083335E-3</v>
      </c>
      <c r="CH57" s="83">
        <f t="shared" ca="1" si="49"/>
        <v>8.7749428138422843E-3</v>
      </c>
      <c r="CI57" s="83">
        <f t="shared" ca="1" si="49"/>
        <v>8.2898224066076075E-3</v>
      </c>
      <c r="CJ57" s="83">
        <f t="shared" ca="1" si="49"/>
        <v>7.8315217535876586E-3</v>
      </c>
      <c r="CK57" s="83">
        <f t="shared" ca="1" si="49"/>
        <v>7.3985581317194378E-3</v>
      </c>
      <c r="CL57" s="83">
        <f t="shared" ca="1" si="49"/>
        <v>6.9895307898947953E-3</v>
      </c>
      <c r="CM57" s="83">
        <f t="shared" ca="1" si="49"/>
        <v>6.6031164171624496E-3</v>
      </c>
      <c r="CN57" s="83">
        <f t="shared" ca="1" si="49"/>
        <v>6.2380648614692689E-3</v>
      </c>
      <c r="CO57" s="83">
        <f t="shared" ca="1" si="49"/>
        <v>5.893195085089814E-3</v>
      </c>
      <c r="CP57" s="83">
        <f t="shared" ca="1" si="49"/>
        <v>5.5673913436588961E-3</v>
      </c>
      <c r="CQ57" s="83">
        <f t="shared" ca="1" si="49"/>
        <v>5.259599576445317E-3</v>
      </c>
      <c r="CR57" s="83">
        <f t="shared" ca="1" si="49"/>
        <v>4.9688239961883738E-3</v>
      </c>
      <c r="CS57" s="83">
        <f t="shared" ca="1" si="49"/>
        <v>4.6941238674643605E-3</v>
      </c>
      <c r="CT57" s="83">
        <f t="shared" ca="1" si="49"/>
        <v>4.4346104631602249E-3</v>
      </c>
      <c r="CU57" s="83">
        <f t="shared" ca="1" si="50"/>
        <v>4.1894441892077862E-3</v>
      </c>
      <c r="CV57" s="83">
        <f t="shared" ca="1" si="50"/>
        <v>3.9578318682762601E-3</v>
      </c>
      <c r="CW57" s="83">
        <f t="shared" ca="1" si="50"/>
        <v>3.7390241736351328E-3</v>
      </c>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row>
    <row r="58" spans="1:143" x14ac:dyDescent="0.2">
      <c r="B58" s="82">
        <v>4</v>
      </c>
      <c r="C58" s="83">
        <f t="shared" ca="1" si="51"/>
        <v>0.95285647313516453</v>
      </c>
      <c r="D58" s="83">
        <f t="shared" ca="1" si="48"/>
        <v>0.9066879240429</v>
      </c>
      <c r="E58" s="83">
        <f t="shared" ca="1" si="48"/>
        <v>0.86151032271948991</v>
      </c>
      <c r="F58" s="83">
        <f t="shared" ca="1" si="48"/>
        <v>0.81740324368997863</v>
      </c>
      <c r="G58" s="83">
        <f t="shared" ca="1" si="48"/>
        <v>0.77443745375561701</v>
      </c>
      <c r="H58" s="83">
        <f t="shared" ca="1" si="48"/>
        <v>0.73267497990124608</v>
      </c>
      <c r="I58" s="83">
        <f t="shared" ca="1" si="48"/>
        <v>0.69216923619888726</v>
      </c>
      <c r="J58" s="83">
        <f t="shared" ca="1" si="48"/>
        <v>0.65390284189140246</v>
      </c>
      <c r="K58" s="83">
        <f t="shared" ca="1" si="48"/>
        <v>0.6177519951360414</v>
      </c>
      <c r="L58" s="83">
        <f t="shared" ca="1" si="48"/>
        <v>0.58359973844239266</v>
      </c>
      <c r="M58" s="83">
        <f t="shared" ca="1" si="48"/>
        <v>0.55133558028416352</v>
      </c>
      <c r="N58" s="83">
        <f t="shared" ca="1" si="48"/>
        <v>0.52085513763005287</v>
      </c>
      <c r="O58" s="83">
        <f t="shared" ca="1" si="48"/>
        <v>0.49205979823721135</v>
      </c>
      <c r="P58" s="83">
        <f t="shared" ca="1" si="48"/>
        <v>0.46485640161471814</v>
      </c>
      <c r="Q58" s="83">
        <f t="shared" ca="1" si="48"/>
        <v>0.43915693762490854</v>
      </c>
      <c r="R58" s="83">
        <f t="shared" ca="1" si="48"/>
        <v>0.41487826174744796</v>
      </c>
      <c r="S58" s="83">
        <f t="shared" ca="1" si="48"/>
        <v>0.39194182608495637</v>
      </c>
      <c r="T58" s="83">
        <f t="shared" ca="1" si="48"/>
        <v>0.37027342523991652</v>
      </c>
      <c r="U58" s="83">
        <f t="shared" ca="1" si="48"/>
        <v>0.34980295624071023</v>
      </c>
      <c r="V58" s="83">
        <f t="shared" ca="1" si="48"/>
        <v>0.33046419174008074</v>
      </c>
      <c r="W58" s="83">
        <f t="shared" ca="1" si="48"/>
        <v>0.31219456575225862</v>
      </c>
      <c r="X58" s="83">
        <f t="shared" ca="1" si="48"/>
        <v>0.29493497123555407</v>
      </c>
      <c r="Y58" s="83">
        <f t="shared" ca="1" si="48"/>
        <v>0.27862956886554258</v>
      </c>
      <c r="Z58" s="83">
        <f t="shared" ca="1" si="48"/>
        <v>0.26322560638017478</v>
      </c>
      <c r="AA58" s="83">
        <f t="shared" ca="1" si="48"/>
        <v>0.24867324791234441</v>
      </c>
      <c r="AB58" s="83">
        <f t="shared" ca="1" si="48"/>
        <v>0.2349254127577603</v>
      </c>
      <c r="AC58" s="83">
        <f t="shared" ca="1" si="48"/>
        <v>0.22193762305649428</v>
      </c>
      <c r="AD58" s="83">
        <f t="shared" ca="1" si="48"/>
        <v>0.20966785989541464</v>
      </c>
      <c r="AE58" s="83">
        <f t="shared" ca="1" si="48"/>
        <v>0.19807642736595876</v>
      </c>
      <c r="AF58" s="83">
        <f t="shared" ca="1" si="48"/>
        <v>0.18712582413743603</v>
      </c>
      <c r="AG58" s="83">
        <f t="shared" ca="1" si="48"/>
        <v>0.17678062213036699</v>
      </c>
      <c r="AH58" s="83">
        <f t="shared" ca="1" si="48"/>
        <v>0.16700735189733498</v>
      </c>
      <c r="AI58" s="83">
        <f t="shared" ca="1" si="48"/>
        <v>0.15777439434052734</v>
      </c>
      <c r="AJ58" s="83">
        <f t="shared" ca="1" si="48"/>
        <v>0.14905187841564388</v>
      </c>
      <c r="AK58" s="83">
        <f t="shared" ca="1" si="48"/>
        <v>0.14081158449121783</v>
      </c>
      <c r="AL58" s="83">
        <f t="shared" ca="1" si="48"/>
        <v>0.1330268530506914</v>
      </c>
      <c r="AM58" s="83">
        <f t="shared" ca="1" si="48"/>
        <v>0.125672498441873</v>
      </c>
      <c r="AN58" s="83">
        <f t="shared" ca="1" si="48"/>
        <v>0.11872472739473323</v>
      </c>
      <c r="AO58" s="83">
        <f t="shared" ca="1" si="48"/>
        <v>0.11216106204392289</v>
      </c>
      <c r="AP58" s="83">
        <f t="shared" ca="1" si="48"/>
        <v>0.10596026720697097</v>
      </c>
      <c r="AQ58" s="83">
        <f t="shared" ca="1" si="48"/>
        <v>0.10010228168288836</v>
      </c>
      <c r="AR58" s="83">
        <f t="shared" ca="1" si="48"/>
        <v>9.4568153348910153E-2</v>
      </c>
      <c r="AS58" s="83">
        <f t="shared" ca="1" si="48"/>
        <v>8.9339977845397503E-2</v>
      </c>
      <c r="AT58" s="83">
        <f t="shared" ca="1" si="48"/>
        <v>8.440084065052858E-2</v>
      </c>
      <c r="AU58" s="83">
        <f t="shared" ca="1" si="48"/>
        <v>7.9734762357375005E-2</v>
      </c>
      <c r="AV58" s="83">
        <f t="shared" ca="1" si="48"/>
        <v>7.532664697632073E-2</v>
      </c>
      <c r="AW58" s="83">
        <f t="shared" ca="1" si="48"/>
        <v>7.11622330955681E-2</v>
      </c>
      <c r="AX58" s="83">
        <f t="shared" ca="1" si="48"/>
        <v>6.7228047741722502E-2</v>
      </c>
      <c r="AY58" s="83">
        <f t="shared" ca="1" si="48"/>
        <v>6.351136279118251E-2</v>
      </c>
      <c r="AZ58" s="83">
        <f t="shared" ca="1" si="48"/>
        <v>6.0000153791314778E-2</v>
      </c>
      <c r="BA58" s="83">
        <f t="shared" ca="1" si="48"/>
        <v>5.6683061058189536E-2</v>
      </c>
      <c r="BB58" s="83">
        <f t="shared" ca="1" si="48"/>
        <v>5.3549352925017515E-2</v>
      </c>
      <c r="BC58" s="83">
        <f t="shared" ca="1" si="48"/>
        <v>5.0588891022387408E-2</v>
      </c>
      <c r="BD58" s="83">
        <f t="shared" ca="1" si="48"/>
        <v>4.7792097477976248E-2</v>
      </c>
      <c r="BE58" s="83">
        <f t="shared" ca="1" si="48"/>
        <v>4.5149923929615171E-2</v>
      </c>
      <c r="BF58" s="83">
        <f t="shared" ca="1" si="48"/>
        <v>4.265382225145975E-2</v>
      </c>
      <c r="BG58" s="83">
        <f t="shared" ca="1" si="48"/>
        <v>4.0295716898556246E-2</v>
      </c>
      <c r="BH58" s="83">
        <f t="shared" ca="1" si="48"/>
        <v>3.8067978780331267E-2</v>
      </c>
      <c r="BI58" s="83">
        <f t="shared" ca="1" si="48"/>
        <v>3.5963400578478702E-2</v>
      </c>
      <c r="BJ58" s="83">
        <f t="shared" ca="1" si="48"/>
        <v>3.3975173429390756E-2</v>
      </c>
      <c r="BK58" s="83">
        <f t="shared" ca="1" si="48"/>
        <v>3.2096864895694709E-2</v>
      </c>
      <c r="BL58" s="83">
        <f t="shared" ca="1" si="48"/>
        <v>3.0322398155627397E-2</v>
      </c>
      <c r="BM58" s="83">
        <f t="shared" ca="1" si="48"/>
        <v>2.8646032342919736E-2</v>
      </c>
      <c r="BN58" s="83">
        <f t="shared" ca="1" si="48"/>
        <v>2.7062343973585517E-2</v>
      </c>
      <c r="BO58" s="83">
        <f ca="1">PRODUCT(OFFSET($B$18,0,$B58,1,BO$3))</f>
        <v>2.5566209399525301E-2</v>
      </c>
      <c r="BP58" s="83">
        <f t="shared" ca="1" si="49"/>
        <v>2.4152788232178233E-2</v>
      </c>
      <c r="BQ58" s="83">
        <f t="shared" ca="1" si="49"/>
        <v>2.28175076825929E-2</v>
      </c>
      <c r="BR58" s="83">
        <f t="shared" ca="1" si="49"/>
        <v>2.1556047767253242E-2</v>
      </c>
      <c r="BS58" s="83">
        <f t="shared" ca="1" si="49"/>
        <v>2.0364327331796512E-2</v>
      </c>
      <c r="BT58" s="83">
        <f t="shared" ca="1" si="49"/>
        <v>1.9238490847406298E-2</v>
      </c>
      <c r="BU58" s="83">
        <f t="shared" ca="1" si="49"/>
        <v>1.8174895937163493E-2</v>
      </c>
      <c r="BV58" s="83">
        <f t="shared" ca="1" si="49"/>
        <v>1.7170101591999675E-2</v>
      </c>
      <c r="BW58" s="83">
        <f t="shared" ca="1" si="49"/>
        <v>1.6220857038128401E-2</v>
      </c>
      <c r="BX58" s="83">
        <f t="shared" ca="1" si="49"/>
        <v>1.5324091219937653E-2</v>
      </c>
      <c r="BY58" s="83">
        <f t="shared" ca="1" si="49"/>
        <v>1.4476902864317779E-2</v>
      </c>
      <c r="BZ58" s="83">
        <f t="shared" ca="1" si="49"/>
        <v>1.3676551094280487E-2</v>
      </c>
      <c r="CA58" s="83">
        <f t="shared" ca="1" si="49"/>
        <v>1.2920446561501426E-2</v>
      </c>
      <c r="CB58" s="83">
        <f t="shared" ca="1" si="49"/>
        <v>1.2206143069097822E-2</v>
      </c>
      <c r="CC58" s="83">
        <f t="shared" ca="1" si="49"/>
        <v>1.1531329657538661E-2</v>
      </c>
      <c r="CD58" s="83">
        <f t="shared" ca="1" si="49"/>
        <v>1.0893823128083232E-2</v>
      </c>
      <c r="CE58" s="83">
        <f t="shared" ca="1" si="49"/>
        <v>1.0291560979559416E-2</v>
      </c>
      <c r="CF58" s="83">
        <f t="shared" ca="1" si="49"/>
        <v>9.7225947356303303E-3</v>
      </c>
      <c r="CG58" s="83">
        <f t="shared" ca="1" si="49"/>
        <v>9.1850836409612772E-3</v>
      </c>
      <c r="CH58" s="83">
        <f t="shared" ca="1" si="49"/>
        <v>8.6772887058924521E-3</v>
      </c>
      <c r="CI58" s="83">
        <f t="shared" ca="1" si="49"/>
        <v>8.1975670803503507E-3</v>
      </c>
      <c r="CJ58" s="83">
        <f t="shared" ca="1" si="49"/>
        <v>7.7443667387960095E-3</v>
      </c>
      <c r="CK58" s="83">
        <f t="shared" ca="1" si="49"/>
        <v>7.316221459014483E-3</v>
      </c>
      <c r="CL58" s="83">
        <f t="shared" ca="1" si="49"/>
        <v>6.9117460785006269E-3</v>
      </c>
      <c r="CM58" s="83">
        <f t="shared" ca="1" si="49"/>
        <v>6.5296320130943464E-3</v>
      </c>
      <c r="CN58" s="83">
        <f t="shared" ca="1" si="49"/>
        <v>6.1686430233669157E-3</v>
      </c>
      <c r="CO58" s="83">
        <f t="shared" ca="1" si="49"/>
        <v>5.8276112150615162E-3</v>
      </c>
      <c r="CP58" s="83">
        <f t="shared" ca="1" si="49"/>
        <v>5.5054332606483741E-3</v>
      </c>
      <c r="CQ58" s="83">
        <f t="shared" ca="1" si="49"/>
        <v>5.2010668297702211E-3</v>
      </c>
      <c r="CR58" s="83">
        <f t="shared" ca="1" si="49"/>
        <v>4.9135272170296469E-3</v>
      </c>
      <c r="CS58" s="83">
        <f t="shared" ca="1" si="49"/>
        <v>4.641884156208336E-3</v>
      </c>
      <c r="CT58" s="83">
        <f t="shared" ca="1" si="49"/>
        <v>4.3852588106113597E-3</v>
      </c>
      <c r="CU58" s="83">
        <f t="shared" ca="1" si="50"/>
        <v>4.1428209297994937E-3</v>
      </c>
      <c r="CV58" s="83">
        <f t="shared" ca="1" si="50"/>
        <v>3.9137861635108401E-3</v>
      </c>
      <c r="CW58" s="83">
        <f t="shared" ca="1" si="50"/>
        <v>3.6974135240815864E-3</v>
      </c>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row>
    <row r="59" spans="1:143" x14ac:dyDescent="0.2">
      <c r="B59" s="82">
        <v>5</v>
      </c>
      <c r="C59" s="83">
        <f t="shared" ca="1" si="51"/>
        <v>0.95154721577284662</v>
      </c>
      <c r="D59" s="83">
        <f t="shared" ca="1" si="51"/>
        <v>0.90413440744635942</v>
      </c>
      <c r="E59" s="83">
        <f t="shared" ca="1" si="51"/>
        <v>0.85784508657478398</v>
      </c>
      <c r="F59" s="83">
        <f t="shared" ca="1" si="51"/>
        <v>0.81275352121762989</v>
      </c>
      <c r="G59" s="83">
        <f t="shared" ca="1" si="51"/>
        <v>0.76892480720684009</v>
      </c>
      <c r="H59" s="83">
        <f t="shared" ca="1" si="51"/>
        <v>0.72641500132906345</v>
      </c>
      <c r="I59" s="83">
        <f t="shared" ca="1" si="51"/>
        <v>0.68625533889682155</v>
      </c>
      <c r="J59" s="83">
        <f t="shared" ca="1" si="51"/>
        <v>0.64831589284739222</v>
      </c>
      <c r="K59" s="83">
        <f t="shared" ca="1" si="51"/>
        <v>0.61247391910156856</v>
      </c>
      <c r="L59" s="83">
        <f t="shared" ca="1" si="51"/>
        <v>0.57861345945430287</v>
      </c>
      <c r="M59" s="83">
        <f t="shared" ca="1" si="51"/>
        <v>0.54662496641943747</v>
      </c>
      <c r="N59" s="83">
        <f t="shared" ca="1" si="51"/>
        <v>0.51640494881479571</v>
      </c>
      <c r="O59" s="83">
        <f t="shared" ca="1" si="51"/>
        <v>0.48785563694100798</v>
      </c>
      <c r="P59" s="83">
        <f t="shared" ca="1" si="51"/>
        <v>0.46088466627083857</v>
      </c>
      <c r="Q59" s="83">
        <f t="shared" ca="1" si="51"/>
        <v>0.43540477862566473</v>
      </c>
      <c r="R59" s="83">
        <f t="shared" ca="1" si="51"/>
        <v>0.41133353987233573</v>
      </c>
      <c r="S59" s="83">
        <f t="shared" ref="S59:BO64" ca="1" si="52">PRODUCT(OFFSET($B$18,0,$B59,1,S$3))</f>
        <v>0.38859307322708669</v>
      </c>
      <c r="T59" s="83">
        <f t="shared" ca="1" si="52"/>
        <v>0.36710980730367565</v>
      </c>
      <c r="U59" s="83">
        <f t="shared" ca="1" si="52"/>
        <v>0.34681423809061301</v>
      </c>
      <c r="V59" s="83">
        <f t="shared" ca="1" si="52"/>
        <v>0.32764070408741741</v>
      </c>
      <c r="W59" s="83">
        <f t="shared" ca="1" si="52"/>
        <v>0.30952717387240436</v>
      </c>
      <c r="X59" s="83">
        <f t="shared" ca="1" si="52"/>
        <v>0.29241504541473418</v>
      </c>
      <c r="Y59" s="83">
        <f t="shared" ca="1" si="52"/>
        <v>0.27624895648144032</v>
      </c>
      <c r="Z59" s="83">
        <f t="shared" ca="1" si="52"/>
        <v>0.26097660552605556</v>
      </c>
      <c r="AA59" s="83">
        <f t="shared" ca="1" si="52"/>
        <v>0.24654858247936326</v>
      </c>
      <c r="AB59" s="83">
        <f t="shared" ca="1" si="52"/>
        <v>0.23291820889483741</v>
      </c>
      <c r="AC59" s="83">
        <f t="shared" ca="1" si="52"/>
        <v>0.22004138693160019</v>
      </c>
      <c r="AD59" s="83">
        <f t="shared" ca="1" si="52"/>
        <v>0.20787645668631696</v>
      </c>
      <c r="AE59" s="83">
        <f t="shared" ca="1" si="52"/>
        <v>0.19638406141245984</v>
      </c>
      <c r="AF59" s="83">
        <f t="shared" ca="1" si="52"/>
        <v>0.18552702019088904</v>
      </c>
      <c r="AG59" s="83">
        <f t="shared" ca="1" si="52"/>
        <v>0.17527020763980752</v>
      </c>
      <c r="AH59" s="83">
        <f t="shared" ca="1" si="52"/>
        <v>0.16558044027491928</v>
      </c>
      <c r="AI59" s="83">
        <f t="shared" ca="1" si="52"/>
        <v>0.15642636915213629</v>
      </c>
      <c r="AJ59" s="83">
        <f t="shared" ca="1" si="52"/>
        <v>0.14777837844550534</v>
      </c>
      <c r="AK59" s="83">
        <f t="shared" ca="1" si="52"/>
        <v>0.13960848963222741</v>
      </c>
      <c r="AL59" s="83">
        <f t="shared" ca="1" si="52"/>
        <v>0.13189027097478312</v>
      </c>
      <c r="AM59" s="83">
        <f t="shared" ca="1" si="52"/>
        <v>0.12459875200731506</v>
      </c>
      <c r="AN59" s="83">
        <f t="shared" ca="1" si="52"/>
        <v>0.11771034274960801</v>
      </c>
      <c r="AO59" s="83">
        <f t="shared" ca="1" si="52"/>
        <v>0.11120275738730305</v>
      </c>
      <c r="AP59" s="83">
        <f t="shared" ca="1" si="52"/>
        <v>0.10505494217143092</v>
      </c>
      <c r="AQ59" s="83">
        <f t="shared" ca="1" si="52"/>
        <v>9.9247007304000809E-2</v>
      </c>
      <c r="AR59" s="83">
        <f t="shared" ca="1" si="52"/>
        <v>9.3760162589276372E-2</v>
      </c>
      <c r="AS59" s="83">
        <f t="shared" ca="1" si="52"/>
        <v>8.8576656642554111E-2</v>
      </c>
      <c r="AT59" s="83">
        <f t="shared" ca="1" si="52"/>
        <v>8.3679719459768473E-2</v>
      </c>
      <c r="AU59" s="83">
        <f t="shared" ca="1" si="52"/>
        <v>7.9053508162121158E-2</v>
      </c>
      <c r="AV59" s="83">
        <f t="shared" ca="1" si="52"/>
        <v>7.468305574020441E-2</v>
      </c>
      <c r="AW59" s="83">
        <f t="shared" ca="1" si="52"/>
        <v>7.0554222631791952E-2</v>
      </c>
      <c r="AX59" s="83">
        <f t="shared" ca="1" si="52"/>
        <v>6.6653650976639042E-2</v>
      </c>
      <c r="AY59" s="83">
        <f t="shared" ca="1" si="52"/>
        <v>6.2968721400293859E-2</v>
      </c>
      <c r="AZ59" s="83">
        <f t="shared" ca="1" si="52"/>
        <v>5.9487512187104512E-2</v>
      </c>
      <c r="BA59" s="83">
        <f t="shared" ca="1" si="52"/>
        <v>5.6198760710335673E-2</v>
      </c>
      <c r="BB59" s="83">
        <f t="shared" ca="1" si="52"/>
        <v>5.3091826994611041E-2</v>
      </c>
      <c r="BC59" s="83">
        <f t="shared" ca="1" si="52"/>
        <v>5.0156659292796592E-2</v>
      </c>
      <c r="BD59" s="83">
        <f t="shared" ca="1" si="52"/>
        <v>4.7383761565956806E-2</v>
      </c>
      <c r="BE59" s="83">
        <f t="shared" ca="1" si="52"/>
        <v>4.4764162761172968E-2</v>
      </c>
      <c r="BF59" s="83">
        <f t="shared" ca="1" si="52"/>
        <v>4.2289387787829209E-2</v>
      </c>
      <c r="BG59" s="83">
        <f t="shared" ca="1" si="52"/>
        <v>3.9951430098466932E-2</v>
      </c>
      <c r="BH59" s="83">
        <f t="shared" ca="1" si="52"/>
        <v>3.7742725785499504E-2</v>
      </c>
      <c r="BI59" s="83">
        <f t="shared" ca="1" si="52"/>
        <v>3.5656129109983288E-2</v>
      </c>
      <c r="BJ59" s="83">
        <f t="shared" ca="1" si="52"/>
        <v>3.3684889383274096E-2</v>
      </c>
      <c r="BK59" s="83">
        <f t="shared" ca="1" si="52"/>
        <v>3.1822629126775213E-2</v>
      </c>
      <c r="BL59" s="83">
        <f t="shared" ca="1" si="52"/>
        <v>3.006332343911803E-2</v>
      </c>
      <c r="BM59" s="83">
        <f t="shared" ca="1" si="52"/>
        <v>2.840128050402263E-2</v>
      </c>
      <c r="BN59" s="83">
        <f t="shared" ca="1" si="52"/>
        <v>2.6831123175776211E-2</v>
      </c>
      <c r="BO59" s="83">
        <f t="shared" ca="1" si="52"/>
        <v>2.5347771582753482E-2</v>
      </c>
      <c r="BP59" s="83">
        <f t="shared" ca="1" si="49"/>
        <v>2.3946426692696865E-2</v>
      </c>
      <c r="BQ59" s="83">
        <f t="shared" ca="1" si="49"/>
        <v>2.2622554786585862E-2</v>
      </c>
      <c r="BR59" s="83">
        <f t="shared" ca="1" si="49"/>
        <v>2.1371872790864475E-2</v>
      </c>
      <c r="BS59" s="83">
        <f t="shared" ca="1" si="49"/>
        <v>2.0190334420572571E-2</v>
      </c>
      <c r="BT59" s="83">
        <f t="shared" ca="1" si="49"/>
        <v>1.9074117088550592E-2</v>
      </c>
      <c r="BU59" s="83">
        <f t="shared" ca="1" si="49"/>
        <v>1.8019609538365448E-2</v>
      </c>
      <c r="BV59" s="83">
        <f t="shared" ca="1" si="49"/>
        <v>1.702340016094684E-2</v>
      </c>
      <c r="BW59" s="83">
        <f t="shared" ca="1" si="49"/>
        <v>1.6082265957135286E-2</v>
      </c>
      <c r="BX59" s="83">
        <f t="shared" ca="1" si="49"/>
        <v>1.5193162110432763E-2</v>
      </c>
      <c r="BY59" s="83">
        <f t="shared" ca="1" si="49"/>
        <v>1.4353212136221106E-2</v>
      </c>
      <c r="BZ59" s="83">
        <f t="shared" ca="1" si="49"/>
        <v>1.3559698575578268E-2</v>
      </c>
      <c r="CA59" s="83">
        <f t="shared" ca="1" si="49"/>
        <v>1.2810054203584505E-2</v>
      </c>
      <c r="CB59" s="83">
        <f t="shared" ca="1" si="49"/>
        <v>1.2101853723675043E-2</v>
      </c>
      <c r="CC59" s="83">
        <f t="shared" ca="1" si="49"/>
        <v>1.1432805921168276E-2</v>
      </c>
      <c r="CD59" s="83">
        <f t="shared" ca="1" si="49"/>
        <v>1.0800746250584097E-2</v>
      </c>
      <c r="CE59" s="83">
        <f t="shared" ca="1" si="49"/>
        <v>1.0203629832770376E-2</v>
      </c>
      <c r="CF59" s="83">
        <f t="shared" ca="1" si="49"/>
        <v>9.6395248391814778E-3</v>
      </c>
      <c r="CG59" s="83">
        <f t="shared" ca="1" si="49"/>
        <v>9.1066062419051883E-3</v>
      </c>
      <c r="CH59" s="83">
        <f t="shared" ca="1" si="49"/>
        <v>8.6031499092177662E-3</v>
      </c>
      <c r="CI59" s="83">
        <f t="shared" ca="1" si="49"/>
        <v>8.1275270275646821E-3</v>
      </c>
      <c r="CJ59" s="83">
        <f t="shared" ca="1" si="49"/>
        <v>7.6781988319206849E-3</v>
      </c>
      <c r="CK59" s="83">
        <f t="shared" ca="1" si="49"/>
        <v>7.2537116274805254E-3</v>
      </c>
      <c r="CL59" s="83">
        <f t="shared" ca="1" si="49"/>
        <v>6.852692086574204E-3</v>
      </c>
      <c r="CM59" s="83">
        <f t="shared" ca="1" si="49"/>
        <v>6.4738428055910189E-3</v>
      </c>
      <c r="CN59" s="83">
        <f t="shared" ca="1" si="49"/>
        <v>6.1159381075379018E-3</v>
      </c>
      <c r="CO59" s="83">
        <f t="shared" ca="1" si="49"/>
        <v>5.7778200766522153E-3</v>
      </c>
      <c r="CP59" s="83">
        <f t="shared" ca="1" si="49"/>
        <v>5.4583948122399351E-3</v>
      </c>
      <c r="CQ59" s="83">
        <f t="shared" ca="1" si="49"/>
        <v>5.1566288896194084E-3</v>
      </c>
      <c r="CR59" s="83">
        <f t="shared" ca="1" si="49"/>
        <v>4.8715460167209016E-3</v>
      </c>
      <c r="CS59" s="83">
        <f t="shared" ca="1" si="49"/>
        <v>4.6022238755251696E-3</v>
      </c>
      <c r="CT59" s="83">
        <f t="shared" ca="1" si="49"/>
        <v>4.347791138122256E-3</v>
      </c>
      <c r="CU59" s="83">
        <f t="shared" ca="1" si="50"/>
        <v>4.1074246477367047E-3</v>
      </c>
      <c r="CV59" s="83">
        <f t="shared" ca="1" si="50"/>
        <v>3.8803467555990488E-3</v>
      </c>
      <c r="CW59" s="83">
        <f t="shared" ca="1" si="50"/>
        <v>3.66582280504766E-3</v>
      </c>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row>
    <row r="60" spans="1:143" x14ac:dyDescent="0.2">
      <c r="B60" s="82">
        <v>6</v>
      </c>
      <c r="C60" s="83">
        <f t="shared" ca="1" si="51"/>
        <v>0.9501729314735281</v>
      </c>
      <c r="D60" s="83">
        <f t="shared" ca="1" si="51"/>
        <v>0.90152655838317208</v>
      </c>
      <c r="E60" s="83">
        <f t="shared" ca="1" si="51"/>
        <v>0.85413893051803169</v>
      </c>
      <c r="F60" s="83">
        <f t="shared" ca="1" si="51"/>
        <v>0.80807845838981252</v>
      </c>
      <c r="G60" s="83">
        <f t="shared" ca="1" si="51"/>
        <v>0.76340405319673943</v>
      </c>
      <c r="H60" s="83">
        <f t="shared" ca="1" si="51"/>
        <v>0.72119946075344776</v>
      </c>
      <c r="I60" s="83">
        <f t="shared" ca="1" si="51"/>
        <v>0.68132813811118154</v>
      </c>
      <c r="J60" s="83">
        <f t="shared" ca="1" si="51"/>
        <v>0.64366109106222047</v>
      </c>
      <c r="K60" s="83">
        <f t="shared" ca="1" si="51"/>
        <v>0.608076456809716</v>
      </c>
      <c r="L60" s="83">
        <f t="shared" ca="1" si="51"/>
        <v>0.5744591097095153</v>
      </c>
      <c r="M60" s="83">
        <f t="shared" ca="1" si="51"/>
        <v>0.54270028880844512</v>
      </c>
      <c r="N60" s="83">
        <f t="shared" ca="1" si="51"/>
        <v>0.51269724597404409</v>
      </c>
      <c r="O60" s="83">
        <f t="shared" ca="1" si="51"/>
        <v>0.48435291347734966</v>
      </c>
      <c r="P60" s="83">
        <f t="shared" ca="1" si="51"/>
        <v>0.45757558995328357</v>
      </c>
      <c r="Q60" s="83">
        <f t="shared" ca="1" si="51"/>
        <v>0.43227864372263503</v>
      </c>
      <c r="R60" s="83">
        <f t="shared" ca="1" si="51"/>
        <v>0.4083802325158099</v>
      </c>
      <c r="S60" s="83">
        <f t="shared" ca="1" si="52"/>
        <v>0.38580303869157878</v>
      </c>
      <c r="T60" s="83">
        <f t="shared" ca="1" si="52"/>
        <v>0.36447401909418703</v>
      </c>
      <c r="U60" s="83">
        <f t="shared" ca="1" si="52"/>
        <v>0.34432416873954869</v>
      </c>
      <c r="V60" s="83">
        <f t="shared" ca="1" si="52"/>
        <v>0.32528829756598715</v>
      </c>
      <c r="W60" s="83">
        <f t="shared" ca="1" si="52"/>
        <v>0.30730481952725236</v>
      </c>
      <c r="X60" s="83">
        <f t="shared" ca="1" si="52"/>
        <v>0.29031555334547521</v>
      </c>
      <c r="Y60" s="83">
        <f t="shared" ca="1" si="52"/>
        <v>0.27426553427944228</v>
      </c>
      <c r="Z60" s="83">
        <f t="shared" ca="1" si="52"/>
        <v>0.25910283629921238</v>
      </c>
      <c r="AA60" s="83">
        <f t="shared" ca="1" si="52"/>
        <v>0.24477840409176246</v>
      </c>
      <c r="AB60" s="83">
        <f t="shared" ca="1" si="52"/>
        <v>0.23124589435415721</v>
      </c>
      <c r="AC60" s="83">
        <f t="shared" ca="1" si="52"/>
        <v>0.21846152586078416</v>
      </c>
      <c r="AD60" s="83">
        <f t="shared" ca="1" si="52"/>
        <v>0.20638393781958222</v>
      </c>
      <c r="AE60" s="83">
        <f t="shared" ca="1" si="52"/>
        <v>0.19497405605900905</v>
      </c>
      <c r="AF60" s="83">
        <f t="shared" ca="1" si="52"/>
        <v>0.18419496661282647</v>
      </c>
      <c r="AG60" s="83">
        <f t="shared" ca="1" si="52"/>
        <v>0.1740117962937181</v>
      </c>
      <c r="AH60" s="83">
        <f t="shared" ca="1" si="52"/>
        <v>0.164391599869363</v>
      </c>
      <c r="AI60" s="83">
        <f t="shared" ca="1" si="52"/>
        <v>0.15530325347595039</v>
      </c>
      <c r="AJ60" s="83">
        <f t="shared" ca="1" si="52"/>
        <v>0.14671735392430035</v>
      </c>
      <c r="AK60" s="83">
        <f t="shared" ca="1" si="52"/>
        <v>0.13860612357281901</v>
      </c>
      <c r="AL60" s="83">
        <f t="shared" ca="1" si="52"/>
        <v>0.13094332045952747</v>
      </c>
      <c r="AM60" s="83">
        <f t="shared" ca="1" si="52"/>
        <v>0.12370415340241799</v>
      </c>
      <c r="AN60" s="83">
        <f t="shared" ca="1" si="52"/>
        <v>0.11686520179346446</v>
      </c>
      <c r="AO60" s="83">
        <f t="shared" ca="1" si="52"/>
        <v>0.11040433982680013</v>
      </c>
      <c r="AP60" s="83">
        <f t="shared" ca="1" si="52"/>
        <v>0.10430066491592048</v>
      </c>
      <c r="AQ60" s="83">
        <f t="shared" ca="1" si="52"/>
        <v>9.8534430068322271E-2</v>
      </c>
      <c r="AR60" s="83">
        <f t="shared" ca="1" si="52"/>
        <v>9.3086979998792924E-2</v>
      </c>
      <c r="AS60" s="83">
        <f t="shared" ca="1" si="52"/>
        <v>8.7940690774659838E-2</v>
      </c>
      <c r="AT60" s="83">
        <f t="shared" ca="1" si="52"/>
        <v>8.3078912797736326E-2</v>
      </c>
      <c r="AU60" s="83">
        <f t="shared" ca="1" si="52"/>
        <v>7.8485916938495576E-2</v>
      </c>
      <c r="AV60" s="83">
        <f t="shared" ca="1" si="52"/>
        <v>7.4146843648202759E-2</v>
      </c>
      <c r="AW60" s="83">
        <f t="shared" ca="1" si="52"/>
        <v>7.0047654884369467E-2</v>
      </c>
      <c r="AX60" s="83">
        <f t="shared" ca="1" si="52"/>
        <v>6.6175088693996784E-2</v>
      </c>
      <c r="AY60" s="83">
        <f t="shared" ca="1" si="52"/>
        <v>6.251661630767183E-2</v>
      </c>
      <c r="AZ60" s="83">
        <f t="shared" ca="1" si="52"/>
        <v>5.9060401605705928E-2</v>
      </c>
      <c r="BA60" s="83">
        <f t="shared" ca="1" si="52"/>
        <v>5.5795262825176599E-2</v>
      </c>
      <c r="BB60" s="83">
        <f t="shared" ca="1" si="52"/>
        <v>5.2710636383985758E-2</v>
      </c>
      <c r="BC60" s="83">
        <f t="shared" ca="1" si="52"/>
        <v>4.9796542704895294E-2</v>
      </c>
      <c r="BD60" s="83">
        <f t="shared" ca="1" si="52"/>
        <v>4.7043553928971867E-2</v>
      </c>
      <c r="BE60" s="83">
        <f t="shared" ca="1" si="52"/>
        <v>4.4442763413985446E-2</v>
      </c>
      <c r="BF60" s="83">
        <f t="shared" ca="1" si="52"/>
        <v>4.1985756919080838E-2</v>
      </c>
      <c r="BG60" s="83">
        <f t="shared" ca="1" si="52"/>
        <v>3.9664585382497113E-2</v>
      </c>
      <c r="BH60" s="83">
        <f t="shared" ca="1" si="52"/>
        <v>3.747173920426361E-2</v>
      </c>
      <c r="BI60" s="83">
        <f t="shared" ca="1" si="52"/>
        <v>3.5400123950670381E-2</v>
      </c>
      <c r="BJ60" s="83">
        <f t="shared" ca="1" si="52"/>
        <v>3.3443037401910576E-2</v>
      </c>
      <c r="BK60" s="83">
        <f t="shared" ca="1" si="52"/>
        <v>3.1594147868637894E-2</v>
      </c>
      <c r="BL60" s="83">
        <f t="shared" ca="1" si="52"/>
        <v>2.9847473707287436E-2</v>
      </c>
      <c r="BM60" s="83">
        <f t="shared" ca="1" si="52"/>
        <v>2.8197363967886711E-2</v>
      </c>
      <c r="BN60" s="83">
        <f t="shared" ca="1" si="52"/>
        <v>2.6638480111747263E-2</v>
      </c>
      <c r="BO60" s="83">
        <f t="shared" ca="1" si="52"/>
        <v>2.5165778739888966E-2</v>
      </c>
      <c r="BP60" s="83">
        <f t="shared" ca="1" si="49"/>
        <v>2.3774495276318794E-2</v>
      </c>
      <c r="BQ60" s="83">
        <f t="shared" ca="1" si="49"/>
        <v>2.2460128553375276E-2</v>
      </c>
      <c r="BR60" s="83">
        <f t="shared" ca="1" si="49"/>
        <v>2.1218426249268108E-2</v>
      </c>
      <c r="BS60" s="83">
        <f t="shared" ca="1" si="49"/>
        <v>2.0045371130699572E-2</v>
      </c>
      <c r="BT60" s="83">
        <f t="shared" ca="1" si="49"/>
        <v>1.8937168056059002E-2</v>
      </c>
      <c r="BU60" s="83">
        <f t="shared" ca="1" si="49"/>
        <v>1.7890231697142239E-2</v>
      </c>
      <c r="BV60" s="83">
        <f t="shared" ca="1" si="49"/>
        <v>1.6901174939672602E-2</v>
      </c>
      <c r="BW60" s="83">
        <f t="shared" ca="1" si="49"/>
        <v>1.5966797925095987E-2</v>
      </c>
      <c r="BX60" s="83">
        <f t="shared" ca="1" si="49"/>
        <v>1.5084077698197473E-2</v>
      </c>
      <c r="BY60" s="83">
        <f t="shared" ca="1" si="49"/>
        <v>1.4250158427046702E-2</v>
      </c>
      <c r="BZ60" s="83">
        <f t="shared" ca="1" si="49"/>
        <v>1.3462342163631017E-2</v>
      </c>
      <c r="CA60" s="83">
        <f t="shared" ca="1" si="49"/>
        <v>1.2718080115284566E-2</v>
      </c>
      <c r="CB60" s="83">
        <f t="shared" ca="1" si="49"/>
        <v>1.2014964398674156E-2</v>
      </c>
      <c r="CC60" s="83">
        <f t="shared" ca="1" si="49"/>
        <v>1.1350720249663829E-2</v>
      </c>
      <c r="CD60" s="83">
        <f t="shared" ca="1" si="49"/>
        <v>1.0723198663855035E-2</v>
      </c>
      <c r="CE60" s="83">
        <f t="shared" ca="1" si="49"/>
        <v>1.0130369443992589E-2</v>
      </c>
      <c r="CF60" s="83">
        <f t="shared" ca="1" si="49"/>
        <v>9.5703146317429912E-3</v>
      </c>
      <c r="CG60" s="83">
        <f t="shared" ca="1" si="49"/>
        <v>9.0412223025951258E-3</v>
      </c>
      <c r="CH60" s="83">
        <f t="shared" ca="1" si="49"/>
        <v>8.5413807038082681E-3</v>
      </c>
      <c r="CI60" s="83">
        <f t="shared" ca="1" si="49"/>
        <v>8.0691727164420787E-3</v>
      </c>
      <c r="CJ60" s="83">
        <f t="shared" ca="1" si="49"/>
        <v>7.6230706235518265E-3</v>
      </c>
      <c r="CK60" s="83">
        <f t="shared" ca="1" si="49"/>
        <v>7.2016311676225556E-3</v>
      </c>
      <c r="CL60" s="83">
        <f t="shared" ca="1" si="49"/>
        <v>6.8034908812517067E-3</v>
      </c>
      <c r="CM60" s="83">
        <f t="shared" ca="1" si="49"/>
        <v>6.4273616759737253E-3</v>
      </c>
      <c r="CN60" s="83">
        <f t="shared" ca="1" si="49"/>
        <v>6.0720266749553393E-3</v>
      </c>
      <c r="CO60" s="83">
        <f t="shared" ca="1" si="49"/>
        <v>5.7363362760791863E-3</v>
      </c>
      <c r="CP60" s="83">
        <f t="shared" ca="1" si="49"/>
        <v>5.419204432678822E-3</v>
      </c>
      <c r="CQ60" s="83">
        <f t="shared" ca="1" si="49"/>
        <v>5.1196051398923236E-3</v>
      </c>
      <c r="CR60" s="83">
        <f t="shared" ca="1" si="49"/>
        <v>4.8365691152669052E-3</v>
      </c>
      <c r="CS60" s="83">
        <f t="shared" ca="1" si="49"/>
        <v>4.569180662875435E-3</v>
      </c>
      <c r="CT60" s="83">
        <f t="shared" ca="1" si="49"/>
        <v>4.3165747107994515E-3</v>
      </c>
      <c r="CU60" s="83">
        <f t="shared" ca="1" si="50"/>
        <v>4.0779340123941465E-3</v>
      </c>
      <c r="CV60" s="83">
        <f t="shared" ca="1" si="50"/>
        <v>3.8524865022806815E-3</v>
      </c>
      <c r="CW60" s="83">
        <f t="shared" ca="1" si="50"/>
        <v>3.639502798511773E-3</v>
      </c>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row>
    <row r="61" spans="1:143" x14ac:dyDescent="0.2">
      <c r="B61" s="82">
        <v>7</v>
      </c>
      <c r="C61" s="83">
        <f t="shared" ca="1" si="51"/>
        <v>0.9488026111047857</v>
      </c>
      <c r="D61" s="83">
        <f t="shared" ca="1" si="51"/>
        <v>0.89892997603439739</v>
      </c>
      <c r="E61" s="83">
        <f t="shared" ca="1" si="51"/>
        <v>0.85045409274777439</v>
      </c>
      <c r="F61" s="83">
        <f t="shared" ca="1" si="51"/>
        <v>0.80343696174637658</v>
      </c>
      <c r="G61" s="83">
        <f t="shared" ca="1" si="51"/>
        <v>0.75901916047535867</v>
      </c>
      <c r="H61" s="83">
        <f t="shared" ca="1" si="51"/>
        <v>0.71705698567373199</v>
      </c>
      <c r="I61" s="83">
        <f t="shared" ca="1" si="51"/>
        <v>0.67741467867752336</v>
      </c>
      <c r="J61" s="83">
        <f t="shared" ca="1" si="51"/>
        <v>0.63996398620481754</v>
      </c>
      <c r="K61" s="83">
        <f t="shared" ca="1" si="51"/>
        <v>0.60458374542268223</v>
      </c>
      <c r="L61" s="83">
        <f t="shared" ca="1" si="51"/>
        <v>0.57115949195355997</v>
      </c>
      <c r="M61" s="83">
        <f t="shared" ca="1" si="51"/>
        <v>0.539583089552923</v>
      </c>
      <c r="N61" s="83">
        <f t="shared" ca="1" si="51"/>
        <v>0.50975238026010194</v>
      </c>
      <c r="O61" s="83">
        <f t="shared" ca="1" si="51"/>
        <v>0.4815708538904338</v>
      </c>
      <c r="P61" s="83">
        <f t="shared" ca="1" si="51"/>
        <v>0.45494733579945007</v>
      </c>
      <c r="Q61" s="83">
        <f t="shared" ca="1" si="51"/>
        <v>0.42979569190893901</v>
      </c>
      <c r="R61" s="83">
        <f t="shared" ca="1" si="51"/>
        <v>0.40603455004056521</v>
      </c>
      <c r="S61" s="83">
        <f t="shared" ca="1" si="52"/>
        <v>0.38358703665548621</v>
      </c>
      <c r="T61" s="83">
        <f t="shared" ca="1" si="52"/>
        <v>0.36238052814825061</v>
      </c>
      <c r="U61" s="83">
        <f t="shared" ca="1" si="52"/>
        <v>0.34234641589034753</v>
      </c>
      <c r="V61" s="83">
        <f t="shared" ca="1" si="52"/>
        <v>0.32341988426326151</v>
      </c>
      <c r="W61" s="83">
        <f t="shared" ca="1" si="52"/>
        <v>0.30553970096291194</v>
      </c>
      <c r="X61" s="83">
        <f t="shared" ca="1" si="52"/>
        <v>0.28864801889705627</v>
      </c>
      <c r="Y61" s="83">
        <f t="shared" ca="1" si="52"/>
        <v>0.27269018903474312</v>
      </c>
      <c r="Z61" s="83">
        <f t="shared" ca="1" si="52"/>
        <v>0.25761458360233452</v>
      </c>
      <c r="AA61" s="83">
        <f t="shared" ca="1" si="52"/>
        <v>0.24337242905408926</v>
      </c>
      <c r="AB61" s="83">
        <f t="shared" ca="1" si="52"/>
        <v>0.22991764827692371</v>
      </c>
      <c r="AC61" s="83">
        <f t="shared" ca="1" si="52"/>
        <v>0.21720671151884116</v>
      </c>
      <c r="AD61" s="83">
        <f t="shared" ca="1" si="52"/>
        <v>0.20519849555874353</v>
      </c>
      <c r="AE61" s="83">
        <f t="shared" ca="1" si="52"/>
        <v>0.19385415066200312</v>
      </c>
      <c r="AF61" s="83">
        <f t="shared" ca="1" si="52"/>
        <v>0.18313697489136072</v>
      </c>
      <c r="AG61" s="83">
        <f t="shared" ca="1" si="52"/>
        <v>0.17301229536651244</v>
      </c>
      <c r="AH61" s="83">
        <f t="shared" ca="1" si="52"/>
        <v>0.16344735608822927</v>
      </c>
      <c r="AI61" s="83">
        <f t="shared" ca="1" si="52"/>
        <v>0.15441121196409072</v>
      </c>
      <c r="AJ61" s="83">
        <f t="shared" ca="1" si="52"/>
        <v>0.14587462869297768</v>
      </c>
      <c r="AK61" s="83">
        <f t="shared" ca="1" si="52"/>
        <v>0.13780998818442514</v>
      </c>
      <c r="AL61" s="83">
        <f t="shared" ca="1" si="52"/>
        <v>0.13019119920684083</v>
      </c>
      <c r="AM61" s="83">
        <f t="shared" ca="1" si="52"/>
        <v>0.12299361297551378</v>
      </c>
      <c r="AN61" s="83">
        <f t="shared" ca="1" si="52"/>
        <v>0.11619394340731758</v>
      </c>
      <c r="AO61" s="83">
        <f t="shared" ca="1" si="52"/>
        <v>0.10977019178411139</v>
      </c>
      <c r="AP61" s="83">
        <f t="shared" ca="1" si="52"/>
        <v>0.10370157558110513</v>
      </c>
      <c r="AQ61" s="83">
        <f t="shared" ca="1" si="52"/>
        <v>9.7968461229929651E-2</v>
      </c>
      <c r="AR61" s="83">
        <f t="shared" ca="1" si="52"/>
        <v>9.2552300598883031E-2</v>
      </c>
      <c r="AS61" s="83">
        <f t="shared" ca="1" si="52"/>
        <v>8.7435570984849637E-2</v>
      </c>
      <c r="AT61" s="83">
        <f t="shared" ca="1" si="52"/>
        <v>8.2601718422750298E-2</v>
      </c>
      <c r="AU61" s="83">
        <f t="shared" ca="1" si="52"/>
        <v>7.8035104129114533E-2</v>
      </c>
      <c r="AV61" s="83">
        <f t="shared" ca="1" si="52"/>
        <v>7.3720953906505821E-2</v>
      </c>
      <c r="AW61" s="83">
        <f t="shared" ca="1" si="52"/>
        <v>6.9645310345109998E-2</v>
      </c>
      <c r="AX61" s="83">
        <f t="shared" ca="1" si="52"/>
        <v>6.5794987666846175E-2</v>
      </c>
      <c r="AY61" s="83">
        <f t="shared" ca="1" si="52"/>
        <v>6.2157529065909177E-2</v>
      </c>
      <c r="AZ61" s="83">
        <f t="shared" ca="1" si="52"/>
        <v>5.8721166407728891E-2</v>
      </c>
      <c r="BA61" s="83">
        <f t="shared" ca="1" si="52"/>
        <v>5.5474782155962001E-2</v>
      </c>
      <c r="BB61" s="83">
        <f t="shared" ca="1" si="52"/>
        <v>5.2407873404340027E-2</v>
      </c>
      <c r="BC61" s="83">
        <f t="shared" ca="1" si="52"/>
        <v>4.9510517897007174E-2</v>
      </c>
      <c r="BD61" s="83">
        <f t="shared" ca="1" si="52"/>
        <v>4.6773341927414863E-2</v>
      </c>
      <c r="BE61" s="83">
        <f t="shared" ca="1" si="52"/>
        <v>4.4187490011917463E-2</v>
      </c>
      <c r="BF61" s="83">
        <f t="shared" ca="1" si="52"/>
        <v>4.1744596239955287E-2</v>
      </c>
      <c r="BG61" s="83">
        <f t="shared" ca="1" si="52"/>
        <v>3.943675720813522E-2</v>
      </c>
      <c r="BH61" s="83">
        <f t="shared" ca="1" si="52"/>
        <v>3.7256506450643566E-2</v>
      </c>
      <c r="BI61" s="83">
        <f t="shared" ca="1" si="52"/>
        <v>3.5196790283266798E-2</v>
      </c>
      <c r="BJ61" s="83">
        <f t="shared" ca="1" si="52"/>
        <v>3.325094498286929E-2</v>
      </c>
      <c r="BK61" s="83">
        <f t="shared" ca="1" si="52"/>
        <v>3.1412675228497618E-2</v>
      </c>
      <c r="BL61" s="83">
        <f t="shared" ca="1" si="52"/>
        <v>2.9676033734362714E-2</v>
      </c>
      <c r="BM61" s="83">
        <f t="shared" ca="1" si="52"/>
        <v>2.8035402008807313E-2</v>
      </c>
      <c r="BN61" s="83">
        <f t="shared" ca="1" si="52"/>
        <v>2.6485472177008765E-2</v>
      </c>
      <c r="BO61" s="83">
        <f t="shared" ca="1" si="52"/>
        <v>2.502122980860897E-2</v>
      </c>
      <c r="BP61" s="83">
        <f t="shared" ca="1" si="49"/>
        <v>2.3637937694714294E-2</v>
      </c>
      <c r="BQ61" s="83">
        <f t="shared" ca="1" si="49"/>
        <v>2.2331120521779747E-2</v>
      </c>
      <c r="BR61" s="83">
        <f t="shared" ca="1" si="49"/>
        <v>2.1096550392793477E-2</v>
      </c>
      <c r="BS61" s="83">
        <f t="shared" ca="1" si="49"/>
        <v>1.9930233148918754E-2</v>
      </c>
      <c r="BT61" s="83">
        <f t="shared" ca="1" si="49"/>
        <v>1.8828395447340399E-2</v>
      </c>
      <c r="BU61" s="83">
        <f t="shared" ca="1" si="49"/>
        <v>1.778747255350905E-2</v>
      </c>
      <c r="BV61" s="83">
        <f t="shared" ca="1" si="49"/>
        <v>1.6804096808288035E-2</v>
      </c>
      <c r="BW61" s="83">
        <f t="shared" ca="1" si="49"/>
        <v>1.5875086732690964E-2</v>
      </c>
      <c r="BX61" s="83">
        <f t="shared" ca="1" si="49"/>
        <v>1.4997436734961045E-2</v>
      </c>
      <c r="BY61" s="83">
        <f t="shared" ca="1" si="49"/>
        <v>1.416830738669184E-2</v>
      </c>
      <c r="BZ61" s="83">
        <f t="shared" ca="1" si="49"/>
        <v>1.3385016236530101E-2</v>
      </c>
      <c r="CA61" s="83">
        <f t="shared" ca="1" si="49"/>
        <v>1.264502913174064E-2</v>
      </c>
      <c r="CB61" s="83">
        <f t="shared" ca="1" si="49"/>
        <v>1.1945952019556212E-2</v>
      </c>
      <c r="CC61" s="83">
        <f t="shared" ca="1" si="49"/>
        <v>1.1285523201787603E-2</v>
      </c>
      <c r="CD61" s="83">
        <f t="shared" ca="1" si="49"/>
        <v>1.0661606017635571E-2</v>
      </c>
      <c r="CE61" s="83">
        <f t="shared" ca="1" si="49"/>
        <v>1.0072181931031602E-2</v>
      </c>
      <c r="CF61" s="83">
        <f t="shared" ca="1" si="49"/>
        <v>9.5153440001432225E-3</v>
      </c>
      <c r="CG61" s="83">
        <f t="shared" ca="1" si="49"/>
        <v>8.9892907079159798E-3</v>
      </c>
      <c r="CH61" s="83">
        <f t="shared" ca="1" si="49"/>
        <v>8.4923201336923066E-3</v>
      </c>
      <c r="CI61" s="83">
        <f t="shared" ca="1" si="49"/>
        <v>8.0228244470508889E-3</v>
      </c>
      <c r="CJ61" s="83">
        <f t="shared" ca="1" si="49"/>
        <v>7.5792847060526872E-3</v>
      </c>
      <c r="CK61" s="83">
        <f t="shared" ca="1" si="49"/>
        <v>7.1602659430645508E-3</v>
      </c>
      <c r="CL61" s="83">
        <f t="shared" ca="1" si="49"/>
        <v>6.764412522261792E-3</v>
      </c>
      <c r="CM61" s="83">
        <f t="shared" ca="1" si="49"/>
        <v>6.3904437537900018E-3</v>
      </c>
      <c r="CN61" s="83">
        <f t="shared" ca="1" si="49"/>
        <v>6.0371497503967832E-3</v>
      </c>
      <c r="CO61" s="83">
        <f t="shared" ca="1" si="49"/>
        <v>5.703387513128504E-3</v>
      </c>
      <c r="CP61" s="83">
        <f t="shared" ca="1" si="49"/>
        <v>5.3880772334282817E-3</v>
      </c>
      <c r="CQ61" s="83">
        <f t="shared" ca="1" si="49"/>
        <v>5.0901987996715059E-3</v>
      </c>
      <c r="CR61" s="83">
        <f t="shared" ca="1" si="49"/>
        <v>4.808788496836627E-3</v>
      </c>
      <c r="CS61" s="83">
        <f t="shared" ca="1" si="49"/>
        <v>4.5429358886337791E-3</v>
      </c>
      <c r="CT61" s="83">
        <f t="shared" ca="1" si="49"/>
        <v>4.2917808720040994E-3</v>
      </c>
      <c r="CU61" s="83">
        <f t="shared" ca="1" si="50"/>
        <v>4.0545108944602844E-3</v>
      </c>
      <c r="CV61" s="83">
        <f t="shared" ca="1" si="50"/>
        <v>3.8303583252657343E-3</v>
      </c>
      <c r="CW61" s="83">
        <f t="shared" ca="1" si="50"/>
        <v>3.6185979719473745E-3</v>
      </c>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row>
    <row r="62" spans="1:143" x14ac:dyDescent="0.2">
      <c r="B62" s="82">
        <v>8</v>
      </c>
      <c r="C62" s="83">
        <f t="shared" ca="1" si="51"/>
        <v>0.94743623754121353</v>
      </c>
      <c r="D62" s="83">
        <f t="shared" ca="1" si="51"/>
        <v>0.89634459559244428</v>
      </c>
      <c r="E62" s="83">
        <f t="shared" ca="1" si="51"/>
        <v>0.84679042020221096</v>
      </c>
      <c r="F62" s="83">
        <f t="shared" ca="1" si="51"/>
        <v>0.79997583437460895</v>
      </c>
      <c r="G62" s="83">
        <f t="shared" ca="1" si="51"/>
        <v>0.75574938062068653</v>
      </c>
      <c r="H62" s="83">
        <f t="shared" ca="1" si="51"/>
        <v>0.71396797473896256</v>
      </c>
      <c r="I62" s="83">
        <f t="shared" ca="1" si="51"/>
        <v>0.67449644290042954</v>
      </c>
      <c r="J62" s="83">
        <f t="shared" ca="1" si="51"/>
        <v>0.63720708432569029</v>
      </c>
      <c r="K62" s="83">
        <f t="shared" ca="1" si="51"/>
        <v>0.60197925813937414</v>
      </c>
      <c r="L62" s="83">
        <f t="shared" ca="1" si="51"/>
        <v>0.56869899306519878</v>
      </c>
      <c r="M62" s="83">
        <f t="shared" ca="1" si="51"/>
        <v>0.5372586186989371</v>
      </c>
      <c r="N62" s="83">
        <f t="shared" ca="1" si="51"/>
        <v>0.50755641716636168</v>
      </c>
      <c r="O62" s="83">
        <f t="shared" ca="1" si="51"/>
        <v>0.47949629403918842</v>
      </c>
      <c r="P62" s="83">
        <f t="shared" ca="1" si="51"/>
        <v>0.45298746744434537</v>
      </c>
      <c r="Q62" s="83">
        <f t="shared" ca="1" si="51"/>
        <v>0.4279441743607541</v>
      </c>
      <c r="R62" s="83">
        <f t="shared" ca="1" si="51"/>
        <v>0.40428539315341622</v>
      </c>
      <c r="S62" s="83">
        <f t="shared" ca="1" si="52"/>
        <v>0.38193458144713022</v>
      </c>
      <c r="T62" s="83">
        <f t="shared" ca="1" si="52"/>
        <v>0.36081942849179066</v>
      </c>
      <c r="U62" s="83">
        <f t="shared" ca="1" si="52"/>
        <v>0.3408716212181071</v>
      </c>
      <c r="V62" s="83">
        <f t="shared" ca="1" si="52"/>
        <v>0.3220266232268707</v>
      </c>
      <c r="W62" s="83">
        <f t="shared" ca="1" si="52"/>
        <v>0.30422346599674144</v>
      </c>
      <c r="X62" s="83">
        <f t="shared" ca="1" si="52"/>
        <v>0.2874045516350579</v>
      </c>
      <c r="Y62" s="83">
        <f t="shared" ca="1" si="52"/>
        <v>0.27151546653351655</v>
      </c>
      <c r="Z62" s="83">
        <f t="shared" ca="1" si="52"/>
        <v>0.25650480532584796</v>
      </c>
      <c r="AA62" s="83">
        <f t="shared" ca="1" si="52"/>
        <v>0.24232400457794656</v>
      </c>
      <c r="AB62" s="83">
        <f t="shared" ca="1" si="52"/>
        <v>0.22892718567239786</v>
      </c>
      <c r="AC62" s="83">
        <f t="shared" ca="1" si="52"/>
        <v>0.21627100637909336</v>
      </c>
      <c r="AD62" s="83">
        <f t="shared" ca="1" si="52"/>
        <v>0.20431452063172484</v>
      </c>
      <c r="AE62" s="83">
        <f t="shared" ca="1" si="52"/>
        <v>0.19301904605649856</v>
      </c>
      <c r="AF62" s="83">
        <f t="shared" ca="1" si="52"/>
        <v>0.18234803882448947</v>
      </c>
      <c r="AG62" s="83">
        <f t="shared" ca="1" si="52"/>
        <v>0.17226697542275016</v>
      </c>
      <c r="AH62" s="83">
        <f t="shared" ca="1" si="52"/>
        <v>0.16274324096167306</v>
      </c>
      <c r="AI62" s="83">
        <f t="shared" ca="1" si="52"/>
        <v>0.15374602365725076</v>
      </c>
      <c r="AJ62" s="83">
        <f t="shared" ca="1" si="52"/>
        <v>0.14524621514685673</v>
      </c>
      <c r="AK62" s="83">
        <f t="shared" ca="1" si="52"/>
        <v>0.13721631631604198</v>
      </c>
      <c r="AL62" s="83">
        <f t="shared" ca="1" si="52"/>
        <v>0.12963034833167253</v>
      </c>
      <c r="AM62" s="83">
        <f t="shared" ca="1" si="52"/>
        <v>0.12246376859357645</v>
      </c>
      <c r="AN62" s="83">
        <f t="shared" ca="1" si="52"/>
        <v>0.11569339133278206</v>
      </c>
      <c r="AO62" s="83">
        <f t="shared" ca="1" si="52"/>
        <v>0.10929731259946159</v>
      </c>
      <c r="AP62" s="83">
        <f t="shared" ca="1" si="52"/>
        <v>0.10325483939789669</v>
      </c>
      <c r="AQ62" s="83">
        <f t="shared" ca="1" si="52"/>
        <v>9.7546422739198793E-2</v>
      </c>
      <c r="AR62" s="83">
        <f t="shared" ca="1" si="52"/>
        <v>9.2153594395192162E-2</v>
      </c>
      <c r="AS62" s="83">
        <f t="shared" ca="1" si="52"/>
        <v>8.7058907148841944E-2</v>
      </c>
      <c r="AT62" s="83">
        <f t="shared" ca="1" si="52"/>
        <v>8.2245878347921589E-2</v>
      </c>
      <c r="AU62" s="83">
        <f t="shared" ca="1" si="52"/>
        <v>7.7698936579300909E-2</v>
      </c>
      <c r="AV62" s="83">
        <f t="shared" ca="1" si="52"/>
        <v>7.3403371291332162E-2</v>
      </c>
      <c r="AW62" s="83">
        <f t="shared" ca="1" si="52"/>
        <v>6.9345285201349222E-2</v>
      </c>
      <c r="AX62" s="83">
        <f t="shared" ca="1" si="52"/>
        <v>6.5511549334305669E-2</v>
      </c>
      <c r="AY62" s="83">
        <f t="shared" ca="1" si="52"/>
        <v>6.1889760547089973E-2</v>
      </c>
      <c r="AZ62" s="83">
        <f t="shared" ca="1" si="52"/>
        <v>5.8468201401097743E-2</v>
      </c>
      <c r="BA62" s="83">
        <f t="shared" ca="1" si="52"/>
        <v>5.523580225323825E-2</v>
      </c>
      <c r="BB62" s="83">
        <f t="shared" ca="1" si="52"/>
        <v>5.2182105442729713E-2</v>
      </c>
      <c r="BC62" s="83">
        <f t="shared" ca="1" si="52"/>
        <v>4.9297231457818197E-2</v>
      </c>
      <c r="BD62" s="83">
        <f t="shared" ca="1" si="52"/>
        <v>4.6571846972960552E-2</v>
      </c>
      <c r="BE62" s="83">
        <f t="shared" ca="1" si="52"/>
        <v>4.3997134653063291E-2</v>
      </c>
      <c r="BF62" s="83">
        <f t="shared" ca="1" si="52"/>
        <v>4.1564764627086213E-2</v>
      </c>
      <c r="BG62" s="83">
        <f t="shared" ca="1" si="52"/>
        <v>3.9266867538720308E-2</v>
      </c>
      <c r="BH62" s="83">
        <f t="shared" ca="1" si="52"/>
        <v>3.7096009086951889E-2</v>
      </c>
      <c r="BI62" s="83">
        <f t="shared" ca="1" si="52"/>
        <v>3.5045165974144935E-2</v>
      </c>
      <c r="BJ62" s="83">
        <f t="shared" ca="1" si="52"/>
        <v>3.3107703183827365E-2</v>
      </c>
      <c r="BK62" s="83">
        <f t="shared" ca="1" si="52"/>
        <v>3.1277352514668941E-2</v>
      </c>
      <c r="BL62" s="83">
        <f t="shared" ca="1" si="52"/>
        <v>2.9548192301202571E-2</v>
      </c>
      <c r="BM62" s="83">
        <f t="shared" ca="1" si="52"/>
        <v>2.7914628255680172E-2</v>
      </c>
      <c r="BN62" s="83">
        <f t="shared" ca="1" si="52"/>
        <v>2.6371375369081525E-2</v>
      </c>
      <c r="BO62" s="83">
        <f t="shared" ca="1" si="52"/>
        <v>2.491344081272109E-2</v>
      </c>
      <c r="BP62" s="83">
        <f t="shared" ca="1" si="49"/>
        <v>2.3536107785134992E-2</v>
      </c>
      <c r="BQ62" s="83">
        <f t="shared" ca="1" si="49"/>
        <v>2.2234920251988623E-2</v>
      </c>
      <c r="BR62" s="83">
        <f t="shared" ca="1" si="49"/>
        <v>2.1005668529634418E-2</v>
      </c>
      <c r="BS62" s="83">
        <f t="shared" ca="1" si="49"/>
        <v>1.9844375665678891E-2</v>
      </c>
      <c r="BT62" s="83">
        <f t="shared" ca="1" si="49"/>
        <v>1.8747284572496404E-2</v>
      </c>
      <c r="BU62" s="83">
        <f t="shared" ca="1" si="49"/>
        <v>1.7710845872063265E-2</v>
      </c>
      <c r="BV62" s="83">
        <f t="shared" ca="1" si="49"/>
        <v>1.6731706412786974E-2</v>
      </c>
      <c r="BW62" s="83">
        <f t="shared" ca="1" si="49"/>
        <v>1.5806698421179547E-2</v>
      </c>
      <c r="BX62" s="83">
        <f t="shared" ca="1" si="49"/>
        <v>1.4932829253277735E-2</v>
      </c>
      <c r="BY62" s="83">
        <f t="shared" ca="1" si="49"/>
        <v>1.4107271712653267E-2</v>
      </c>
      <c r="BZ62" s="83">
        <f t="shared" ca="1" si="49"/>
        <v>1.3327354903689368E-2</v>
      </c>
      <c r="CA62" s="83">
        <f t="shared" ca="1" si="49"/>
        <v>1.2590555590531467E-2</v>
      </c>
      <c r="CB62" s="83">
        <f t="shared" ca="1" si="49"/>
        <v>1.1894490033756065E-2</v>
      </c>
      <c r="CC62" s="83">
        <f t="shared" ca="1" si="49"/>
        <v>1.1236906278347189E-2</v>
      </c>
      <c r="CD62" s="83">
        <f t="shared" ca="1" si="49"/>
        <v>1.0615676868030071E-2</v>
      </c>
      <c r="CE62" s="83">
        <f t="shared" ca="1" si="49"/>
        <v>1.0028791962390954E-2</v>
      </c>
      <c r="CF62" s="83">
        <f t="shared" ca="1" si="49"/>
        <v>9.474352834515129E-3</v>
      </c>
      <c r="CG62" s="83">
        <f t="shared" ca="1" si="49"/>
        <v>8.9505657281063467E-3</v>
      </c>
      <c r="CH62" s="83">
        <f t="shared" ca="1" si="49"/>
        <v>8.4557360542137586E-3</v>
      </c>
      <c r="CI62" s="83">
        <f t="shared" ca="1" si="49"/>
        <v>7.9882629087912934E-3</v>
      </c>
      <c r="CJ62" s="83">
        <f t="shared" ca="1" si="49"/>
        <v>7.5466338933523171E-3</v>
      </c>
      <c r="CK62" s="83">
        <f t="shared" ca="1" si="49"/>
        <v>7.1294202219630409E-3</v>
      </c>
      <c r="CL62" s="83">
        <f t="shared" ca="1" si="49"/>
        <v>6.735272098744513E-3</v>
      </c>
      <c r="CM62" s="83">
        <f t="shared" ca="1" si="49"/>
        <v>6.3629143509281961E-3</v>
      </c>
      <c r="CN62" s="83">
        <f t="shared" ca="1" si="49"/>
        <v>6.0111423033369204E-3</v>
      </c>
      <c r="CO62" s="83">
        <f t="shared" ca="1" si="49"/>
        <v>5.6788178809440738E-3</v>
      </c>
      <c r="CP62" s="83">
        <f t="shared" ca="1" si="49"/>
        <v>5.3648659269017827E-3</v>
      </c>
      <c r="CQ62" s="83">
        <f t="shared" ca="1" si="49"/>
        <v>5.0682707241259334E-3</v>
      </c>
      <c r="CR62" s="83">
        <f t="shared" ca="1" si="49"/>
        <v>4.7880727091844594E-3</v>
      </c>
      <c r="CS62" s="83">
        <f t="shared" ca="1" si="49"/>
        <v>4.5233653678574421E-3</v>
      </c>
      <c r="CT62" s="83">
        <f t="shared" ca="1" si="49"/>
        <v>4.2732923023253624E-3</v>
      </c>
      <c r="CU62" s="83">
        <f t="shared" ca="1" si="50"/>
        <v>4.0370444604970745E-3</v>
      </c>
      <c r="CV62" s="83">
        <f t="shared" ca="1" si="50"/>
        <v>3.813857518513656E-3</v>
      </c>
      <c r="CW62" s="83">
        <f t="shared" ca="1" si="50"/>
        <v>3.6030094079598464E-3</v>
      </c>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row>
    <row r="63" spans="1:143" x14ac:dyDescent="0.2">
      <c r="B63" s="82">
        <v>9</v>
      </c>
      <c r="C63" s="83">
        <f t="shared" ca="1" si="51"/>
        <v>0.94607379375591305</v>
      </c>
      <c r="D63" s="83">
        <f t="shared" ca="1" si="51"/>
        <v>0.89377035271502969</v>
      </c>
      <c r="E63" s="83">
        <f t="shared" ca="1" si="51"/>
        <v>0.84435849366571236</v>
      </c>
      <c r="F63" s="83">
        <f t="shared" ca="1" si="51"/>
        <v>0.79767835625752226</v>
      </c>
      <c r="G63" s="83">
        <f t="shared" ca="1" si="51"/>
        <v>0.75357891797748022</v>
      </c>
      <c r="H63" s="83">
        <f t="shared" ca="1" si="51"/>
        <v>0.7119175055525454</v>
      </c>
      <c r="I63" s="83">
        <f t="shared" ca="1" si="51"/>
        <v>0.67255933336407958</v>
      </c>
      <c r="J63" s="83">
        <f t="shared" ca="1" si="51"/>
        <v>0.63537706738094668</v>
      </c>
      <c r="K63" s="83">
        <f t="shared" ca="1" si="51"/>
        <v>0.60025041320045602</v>
      </c>
      <c r="L63" s="83">
        <f t="shared" ca="1" si="51"/>
        <v>0.56706572686435408</v>
      </c>
      <c r="M63" s="83">
        <f t="shared" ca="1" si="51"/>
        <v>0.53571564719075138</v>
      </c>
      <c r="N63" s="83">
        <f t="shared" ca="1" si="51"/>
        <v>0.50609874843248259</v>
      </c>
      <c r="O63" s="83">
        <f t="shared" ca="1" si="51"/>
        <v>0.47811921213815767</v>
      </c>
      <c r="P63" s="83">
        <f t="shared" ca="1" si="51"/>
        <v>0.45168651715428876</v>
      </c>
      <c r="Q63" s="83">
        <f t="shared" ca="1" si="51"/>
        <v>0.42671514676556777</v>
      </c>
      <c r="R63" s="83">
        <f t="shared" ca="1" si="51"/>
        <v>0.403124312025817</v>
      </c>
      <c r="S63" s="83">
        <f t="shared" ca="1" si="52"/>
        <v>0.3808376903845152</v>
      </c>
      <c r="T63" s="83">
        <f t="shared" ca="1" si="52"/>
        <v>0.35978317876328764</v>
      </c>
      <c r="U63" s="83">
        <f t="shared" ca="1" si="52"/>
        <v>0.33989266028349741</v>
      </c>
      <c r="V63" s="83">
        <f t="shared" ca="1" si="52"/>
        <v>0.32110178389024058</v>
      </c>
      <c r="W63" s="83">
        <f t="shared" ca="1" si="52"/>
        <v>0.30334975615977083</v>
      </c>
      <c r="X63" s="83">
        <f t="shared" ca="1" si="52"/>
        <v>0.28657914461679596</v>
      </c>
      <c r="Y63" s="83">
        <f t="shared" ca="1" si="52"/>
        <v>0.27073569192532593</v>
      </c>
      <c r="Z63" s="83">
        <f t="shared" ca="1" si="52"/>
        <v>0.25576814035193096</v>
      </c>
      <c r="AA63" s="83">
        <f t="shared" ca="1" si="52"/>
        <v>0.24162806593350244</v>
      </c>
      <c r="AB63" s="83">
        <f t="shared" ca="1" si="52"/>
        <v>0.22826972181300539</v>
      </c>
      <c r="AC63" s="83">
        <f t="shared" ca="1" si="52"/>
        <v>0.21564989023637288</v>
      </c>
      <c r="AD63" s="83">
        <f t="shared" ca="1" si="52"/>
        <v>0.20372774273171307</v>
      </c>
      <c r="AE63" s="83">
        <f t="shared" ca="1" si="52"/>
        <v>0.1924647080184721</v>
      </c>
      <c r="AF63" s="83">
        <f t="shared" ca="1" si="52"/>
        <v>0.18182434721920429</v>
      </c>
      <c r="AG63" s="83">
        <f t="shared" ca="1" si="52"/>
        <v>0.17177223597022664</v>
      </c>
      <c r="AH63" s="83">
        <f t="shared" ca="1" si="52"/>
        <v>0.162275853049755</v>
      </c>
      <c r="AI63" s="83">
        <f t="shared" ca="1" si="52"/>
        <v>0.15330447516320431</v>
      </c>
      <c r="AJ63" s="83">
        <f t="shared" ca="1" si="52"/>
        <v>0.14482907754525595</v>
      </c>
      <c r="AK63" s="83">
        <f t="shared" ca="1" si="52"/>
        <v>0.13682224005711369</v>
      </c>
      <c r="AL63" s="83">
        <f t="shared" ca="1" si="52"/>
        <v>0.12925805847514804</v>
      </c>
      <c r="AM63" s="83">
        <f t="shared" ca="1" si="52"/>
        <v>0.12211206068392479</v>
      </c>
      <c r="AN63" s="83">
        <f t="shared" ca="1" si="52"/>
        <v>0.11536112750247969</v>
      </c>
      <c r="AO63" s="83">
        <f t="shared" ca="1" si="52"/>
        <v>0.10898341788769197</v>
      </c>
      <c r="AP63" s="83">
        <f t="shared" ca="1" si="52"/>
        <v>0.10295829827276952</v>
      </c>
      <c r="AQ63" s="83">
        <f t="shared" ca="1" si="52"/>
        <v>9.7266275812237402E-2</v>
      </c>
      <c r="AR63" s="83">
        <f t="shared" ca="1" si="52"/>
        <v>9.1888935317459675E-2</v>
      </c>
      <c r="AS63" s="83">
        <f t="shared" ca="1" si="52"/>
        <v>8.6808879678664255E-2</v>
      </c>
      <c r="AT63" s="83">
        <f t="shared" ca="1" si="52"/>
        <v>8.2009673580720505E-2</v>
      </c>
      <c r="AU63" s="83">
        <f t="shared" ca="1" si="52"/>
        <v>7.747579033057525E-2</v>
      </c>
      <c r="AV63" s="83">
        <f t="shared" ca="1" si="52"/>
        <v>7.3192561624320057E-2</v>
      </c>
      <c r="AW63" s="83">
        <f t="shared" ca="1" si="52"/>
        <v>6.9146130091372923E-2</v>
      </c>
      <c r="AX63" s="83">
        <f t="shared" ca="1" si="52"/>
        <v>6.5323404462242496E-2</v>
      </c>
      <c r="AY63" s="83">
        <f t="shared" ca="1" si="52"/>
        <v>6.171201721483062E-2</v>
      </c>
      <c r="AZ63" s="83">
        <f t="shared" ca="1" si="52"/>
        <v>5.8300284562247881E-2</v>
      </c>
      <c r="BA63" s="83">
        <f t="shared" ca="1" si="52"/>
        <v>5.5077168652692333E-2</v>
      </c>
      <c r="BB63" s="83">
        <f t="shared" ca="1" si="52"/>
        <v>5.2032241859097932E-2</v>
      </c>
      <c r="BC63" s="83">
        <f t="shared" ca="1" si="52"/>
        <v>4.9155653043020386E-2</v>
      </c>
      <c r="BD63" s="83">
        <f t="shared" ca="1" si="52"/>
        <v>4.6438095683615233E-2</v>
      </c>
      <c r="BE63" s="83">
        <f t="shared" ca="1" si="52"/>
        <v>4.3870777768596943E-2</v>
      </c>
      <c r="BF63" s="83">
        <f t="shared" ca="1" si="52"/>
        <v>4.1445393349768496E-2</v>
      </c>
      <c r="BG63" s="83">
        <f t="shared" ca="1" si="52"/>
        <v>3.9154095671095963E-2</v>
      </c>
      <c r="BH63" s="83">
        <f t="shared" ca="1" si="52"/>
        <v>3.6989471782390475E-2</v>
      </c>
      <c r="BI63" s="83">
        <f t="shared" ca="1" si="52"/>
        <v>3.4944518556466082E-2</v>
      </c>
      <c r="BJ63" s="83">
        <f t="shared" ca="1" si="52"/>
        <v>3.3012620032182749E-2</v>
      </c>
      <c r="BK63" s="83">
        <f t="shared" ca="1" si="52"/>
        <v>3.1187526010073265E-2</v>
      </c>
      <c r="BL63" s="83">
        <f t="shared" ca="1" si="52"/>
        <v>2.9463331831305284E-2</v>
      </c>
      <c r="BM63" s="83">
        <f t="shared" ca="1" si="52"/>
        <v>2.7834459274558146E-2</v>
      </c>
      <c r="BN63" s="83">
        <f t="shared" ca="1" si="52"/>
        <v>2.6295638509010837E-2</v>
      </c>
      <c r="BO63" s="83">
        <f t="shared" ca="1" si="52"/>
        <v>2.4841891045054264E-2</v>
      </c>
      <c r="BP63" s="83">
        <f t="shared" ca="1" si="49"/>
        <v>2.3468513627568934E-2</v>
      </c>
      <c r="BQ63" s="83">
        <f t="shared" ca="1" si="49"/>
        <v>2.2171063019658519E-2</v>
      </c>
      <c r="BR63" s="83">
        <f t="shared" ca="1" si="49"/>
        <v>2.094534162761074E-2</v>
      </c>
      <c r="BS63" s="83">
        <f t="shared" ca="1" si="49"/>
        <v>1.9787383920578491E-2</v>
      </c>
      <c r="BT63" s="83">
        <f t="shared" ca="1" si="49"/>
        <v>1.8693443601045322E-2</v>
      </c>
      <c r="BU63" s="83">
        <f t="shared" ca="1" si="49"/>
        <v>1.7659981484568384E-2</v>
      </c>
      <c r="BV63" s="83">
        <f t="shared" ca="1" si="49"/>
        <v>1.6683654049586581E-2</v>
      </c>
      <c r="BW63" s="83">
        <f t="shared" ref="BW63:CU69" ca="1" si="53">PRODUCT(OFFSET($B$18,0,$B63,1,BW$3))</f>
        <v>1.5761302620249579E-2</v>
      </c>
      <c r="BX63" s="83">
        <f t="shared" ca="1" si="53"/>
        <v>1.4889943147271266E-2</v>
      </c>
      <c r="BY63" s="83">
        <f t="shared" ca="1" si="53"/>
        <v>1.4066756553746049E-2</v>
      </c>
      <c r="BZ63" s="83">
        <f t="shared" ca="1" si="53"/>
        <v>1.3289079614694149E-2</v>
      </c>
      <c r="CA63" s="83">
        <f t="shared" ca="1" si="53"/>
        <v>1.2554396340828847E-2</v>
      </c>
      <c r="CB63" s="83">
        <f t="shared" ca="1" si="53"/>
        <v>1.1860329838669886E-2</v>
      </c>
      <c r="CC63" s="83">
        <f t="shared" ca="1" si="53"/>
        <v>1.1204634620668374E-2</v>
      </c>
      <c r="CD63" s="83">
        <f t="shared" ca="1" si="53"/>
        <v>1.05851893404644E-2</v>
      </c>
      <c r="CE63" s="83">
        <f t="shared" ca="1" si="53"/>
        <v>9.9999899297740259E-3</v>
      </c>
      <c r="CF63" s="83">
        <f t="shared" ca="1" si="53"/>
        <v>9.4471431147016838E-3</v>
      </c>
      <c r="CG63" s="83">
        <f t="shared" ca="1" si="53"/>
        <v>8.9248602905015358E-3</v>
      </c>
      <c r="CH63" s="83">
        <f t="shared" ca="1" si="53"/>
        <v>8.4314517349710315E-3</v>
      </c>
      <c r="CI63" s="83">
        <f t="shared" ca="1" si="53"/>
        <v>7.9653211417555006E-3</v>
      </c>
      <c r="CJ63" s="83">
        <f t="shared" ca="1" si="53"/>
        <v>7.5249604558775473E-3</v>
      </c>
      <c r="CK63" s="83">
        <f t="shared" ca="1" si="53"/>
        <v>7.1089449947828558E-3</v>
      </c>
      <c r="CL63" s="83">
        <f t="shared" ca="1" si="53"/>
        <v>6.7159288391176897E-3</v>
      </c>
      <c r="CM63" s="83">
        <f t="shared" ca="1" si="53"/>
        <v>6.3446404783260501E-3</v>
      </c>
      <c r="CN63" s="83">
        <f t="shared" ca="1" si="53"/>
        <v>5.993878696978849E-3</v>
      </c>
      <c r="CO63" s="83">
        <f t="shared" ca="1" si="53"/>
        <v>5.6625086885262908E-3</v>
      </c>
      <c r="CP63" s="83">
        <f t="shared" ca="1" si="53"/>
        <v>5.349458383900438E-3</v>
      </c>
      <c r="CQ63" s="83">
        <f t="shared" ca="1" si="53"/>
        <v>5.0537149830900113E-3</v>
      </c>
      <c r="CR63" s="83">
        <f t="shared" ca="1" si="53"/>
        <v>4.7743216784661719E-3</v>
      </c>
      <c r="CS63" s="83">
        <f t="shared" ca="1" si="53"/>
        <v>4.5103745592583724E-3</v>
      </c>
      <c r="CT63" s="83">
        <f t="shared" ca="1" si="53"/>
        <v>4.2610196871654508E-3</v>
      </c>
      <c r="CU63" s="83">
        <f t="shared" ca="1" si="53"/>
        <v>4.0254503336407919E-3</v>
      </c>
      <c r="CV63" s="83">
        <f t="shared" ca="1" si="50"/>
        <v>3.8029043699134568E-3</v>
      </c>
      <c r="CW63" s="83">
        <f t="shared" ca="1" si="50"/>
        <v>3.5926618013013049E-3</v>
      </c>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row>
    <row r="64" spans="1:143" x14ac:dyDescent="0.2">
      <c r="B64" s="82">
        <v>10</v>
      </c>
      <c r="C64" s="83">
        <f t="shared" ca="1" si="51"/>
        <v>0.94471526281978624</v>
      </c>
      <c r="D64" s="83">
        <f t="shared" ca="1" si="51"/>
        <v>0.89248692780465777</v>
      </c>
      <c r="E64" s="83">
        <f t="shared" ca="1" si="51"/>
        <v>0.8431460225642009</v>
      </c>
      <c r="F64" s="83">
        <f t="shared" ca="1" si="51"/>
        <v>0.79653291630219647</v>
      </c>
      <c r="G64" s="83">
        <f t="shared" ca="1" si="51"/>
        <v>0.75249680336904035</v>
      </c>
      <c r="H64" s="83">
        <f t="shared" ca="1" si="51"/>
        <v>0.710895215365832</v>
      </c>
      <c r="I64" s="83">
        <f t="shared" ca="1" si="51"/>
        <v>0.6715935602216605</v>
      </c>
      <c r="J64" s="83">
        <f t="shared" ca="1" si="51"/>
        <v>0.63446468675288192</v>
      </c>
      <c r="K64" s="83">
        <f t="shared" ca="1" si="51"/>
        <v>0.59938847329562217</v>
      </c>
      <c r="L64" s="83">
        <f t="shared" ca="1" si="51"/>
        <v>0.56625143908062414</v>
      </c>
      <c r="M64" s="83">
        <f t="shared" ca="1" si="51"/>
        <v>0.53494637709313397</v>
      </c>
      <c r="N64" s="83">
        <f t="shared" ca="1" si="51"/>
        <v>0.50537200723003251</v>
      </c>
      <c r="O64" s="83">
        <f t="shared" ca="1" si="51"/>
        <v>0.47743264863208307</v>
      </c>
      <c r="P64" s="83">
        <f t="shared" ca="1" si="51"/>
        <v>0.45103791013120503</v>
      </c>
      <c r="Q64" s="83">
        <f t="shared" ca="1" si="51"/>
        <v>0.4261023978112885</v>
      </c>
      <c r="R64" s="83">
        <f t="shared" ca="1" si="51"/>
        <v>0.4025454387364325</v>
      </c>
      <c r="S64" s="83">
        <f t="shared" ca="1" si="52"/>
        <v>0.38029081995279501</v>
      </c>
      <c r="T64" s="83">
        <f t="shared" ca="1" si="52"/>
        <v>0.35926654191965673</v>
      </c>
      <c r="U64" s="83">
        <f t="shared" ca="1" si="52"/>
        <v>0.33940458557198427</v>
      </c>
      <c r="V64" s="83">
        <f t="shared" ca="1" si="52"/>
        <v>0.32064069226087777</v>
      </c>
      <c r="W64" s="83">
        <f t="shared" ca="1" si="52"/>
        <v>0.30291415585995335</v>
      </c>
      <c r="X64" s="83">
        <f t="shared" ca="1" si="52"/>
        <v>0.28616762636506954</v>
      </c>
      <c r="Y64" s="83">
        <f t="shared" ca="1" si="52"/>
        <v>0.27034692435199104</v>
      </c>
      <c r="Z64" s="83">
        <f t="shared" ca="1" si="52"/>
        <v>0.25540086569171205</v>
      </c>
      <c r="AA64" s="83">
        <f t="shared" ca="1" si="52"/>
        <v>0.24128109595634667</v>
      </c>
      <c r="AB64" s="83">
        <f t="shared" ca="1" si="52"/>
        <v>0.22794193397984611</v>
      </c>
      <c r="AC64" s="83">
        <f t="shared" ref="AC64:AR69" ca="1" si="54">PRODUCT(OFFSET($B$18,0,$B64,1,AC$3))</f>
        <v>0.21534022406742068</v>
      </c>
      <c r="AD64" s="83">
        <f t="shared" ca="1" si="54"/>
        <v>0.20343519637552498</v>
      </c>
      <c r="AE64" s="83">
        <f t="shared" ca="1" si="54"/>
        <v>0.1921883350106989</v>
      </c>
      <c r="AF64" s="83">
        <f t="shared" ca="1" si="54"/>
        <v>0.18156325342052954</v>
      </c>
      <c r="AG64" s="83">
        <f t="shared" ca="1" si="54"/>
        <v>0.171525576673591</v>
      </c>
      <c r="AH64" s="83">
        <f t="shared" ca="1" si="54"/>
        <v>0.16204283024750693</v>
      </c>
      <c r="AI64" s="83">
        <f t="shared" ca="1" si="54"/>
        <v>0.15308433496533552</v>
      </c>
      <c r="AJ64" s="83">
        <f t="shared" ca="1" si="54"/>
        <v>0.14462110774036915</v>
      </c>
      <c r="AK64" s="83">
        <f t="shared" ca="1" si="54"/>
        <v>0.13662576780823146</v>
      </c>
      <c r="AL64" s="83">
        <f t="shared" ca="1" si="54"/>
        <v>0.12907244814290847</v>
      </c>
      <c r="AM64" s="83">
        <f t="shared" ca="1" si="54"/>
        <v>0.121936711770121</v>
      </c>
      <c r="AN64" s="83">
        <f t="shared" ca="1" si="54"/>
        <v>0.11519547270729039</v>
      </c>
      <c r="AO64" s="83">
        <f t="shared" ca="1" si="54"/>
        <v>0.10882692127431735</v>
      </c>
      <c r="AP64" s="83">
        <f t="shared" ca="1" si="54"/>
        <v>0.10281045353353491</v>
      </c>
      <c r="AQ64" s="83">
        <f t="shared" ca="1" si="54"/>
        <v>9.712660463055485E-2</v>
      </c>
      <c r="AR64" s="83">
        <f t="shared" ca="1" si="54"/>
        <v>9.1756985820348094E-2</v>
      </c>
      <c r="AS64" s="83">
        <f t="shared" ref="AS64:BH69" ca="1" si="55">PRODUCT(OFFSET($B$18,0,$B64,1,AS$3))</f>
        <v>8.6684224974821547E-2</v>
      </c>
      <c r="AT64" s="83">
        <f t="shared" ca="1" si="55"/>
        <v>8.1891910379418009E-2</v>
      </c>
      <c r="AU64" s="83">
        <f t="shared" ca="1" si="55"/>
        <v>7.7364537636906261E-2</v>
      </c>
      <c r="AV64" s="83">
        <f t="shared" ca="1" si="55"/>
        <v>7.3087459506581146E-2</v>
      </c>
      <c r="AW64" s="83">
        <f t="shared" ca="1" si="55"/>
        <v>6.9046838516590298E-2</v>
      </c>
      <c r="AX64" s="83">
        <f t="shared" ca="1" si="55"/>
        <v>6.5229602196075945E-2</v>
      </c>
      <c r="AY64" s="83">
        <f t="shared" ca="1" si="55"/>
        <v>6.1623400782295994E-2</v>
      </c>
      <c r="AZ64" s="83">
        <f t="shared" ca="1" si="55"/>
        <v>5.8216567265895781E-2</v>
      </c>
      <c r="BA64" s="83">
        <f t="shared" ca="1" si="55"/>
        <v>5.4998079645066499E-2</v>
      </c>
      <c r="BB64" s="83">
        <f t="shared" ca="1" si="55"/>
        <v>5.1957525266472536E-2</v>
      </c>
      <c r="BC64" s="83">
        <f t="shared" ca="1" si="55"/>
        <v>4.9085067137581283E-2</v>
      </c>
      <c r="BD64" s="83">
        <f t="shared" ca="1" si="55"/>
        <v>4.6371412101406953E-2</v>
      </c>
      <c r="BE64" s="83">
        <f t="shared" ca="1" si="55"/>
        <v>4.3807780770705289E-2</v>
      </c>
      <c r="BF64" s="83">
        <f t="shared" ca="1" si="55"/>
        <v>4.1385879124348428E-2</v>
      </c>
      <c r="BG64" s="83">
        <f t="shared" ca="1" si="55"/>
        <v>3.9097871673986727E-2</v>
      </c>
      <c r="BH64" s="83">
        <f t="shared" ca="1" si="55"/>
        <v>3.6936356114184644E-2</v>
      </c>
      <c r="BI64" s="83">
        <f t="shared" ref="BI64:BX69" ca="1" si="56">PRODUCT(OFFSET($B$18,0,$B64,1,BI$3))</f>
        <v>3.4894339374017168E-2</v>
      </c>
      <c r="BJ64" s="83">
        <f t="shared" ca="1" si="56"/>
        <v>3.2965214992647443E-2</v>
      </c>
      <c r="BK64" s="83">
        <f t="shared" ca="1" si="56"/>
        <v>3.1142741745689685E-2</v>
      </c>
      <c r="BL64" s="83">
        <f t="shared" ca="1" si="56"/>
        <v>2.9421023453207958E-2</v>
      </c>
      <c r="BM64" s="83">
        <f t="shared" ca="1" si="56"/>
        <v>2.7794489904024451E-2</v>
      </c>
      <c r="BN64" s="83">
        <f t="shared" ca="1" si="56"/>
        <v>2.6257878834622356E-2</v>
      </c>
      <c r="BO64" s="83">
        <f t="shared" ca="1" si="56"/>
        <v>2.4806218904340361E-2</v>
      </c>
      <c r="BP64" s="83">
        <f t="shared" ca="1" si="56"/>
        <v>2.3434813611779053E-2</v>
      </c>
      <c r="BQ64" s="83">
        <f t="shared" ca="1" si="56"/>
        <v>2.2139226100384553E-2</v>
      </c>
      <c r="BR64" s="83">
        <f t="shared" ca="1" si="56"/>
        <v>2.0915264804051464E-2</v>
      </c>
      <c r="BS64" s="83">
        <f t="shared" ca="1" si="56"/>
        <v>1.9758969886304902E-2</v>
      </c>
      <c r="BT64" s="83">
        <f t="shared" ca="1" si="56"/>
        <v>1.8666600429188777E-2</v>
      </c>
      <c r="BU64" s="83">
        <f t="shared" ca="1" si="56"/>
        <v>1.7634622330413009E-2</v>
      </c>
      <c r="BV64" s="83">
        <f t="shared" ca="1" si="56"/>
        <v>1.6659696869603797E-2</v>
      </c>
      <c r="BW64" s="83">
        <f t="shared" ca="1" si="56"/>
        <v>1.5738669906665722E-2</v>
      </c>
      <c r="BX64" s="83">
        <f t="shared" ca="1" si="56"/>
        <v>1.4868561677309568E-2</v>
      </c>
      <c r="BY64" s="83">
        <f t="shared" ca="1" si="53"/>
        <v>1.404655715273171E-2</v>
      </c>
      <c r="BZ64" s="83">
        <f t="shared" ca="1" si="53"/>
        <v>1.3269996932256086E-2</v>
      </c>
      <c r="CA64" s="83">
        <f t="shared" ca="1" si="53"/>
        <v>1.2536368639474065E-2</v>
      </c>
      <c r="CB64" s="83">
        <f t="shared" ca="1" si="53"/>
        <v>1.1843298794046468E-2</v>
      </c>
      <c r="CC64" s="83">
        <f t="shared" ca="1" si="53"/>
        <v>1.1188545132870866E-2</v>
      </c>
      <c r="CD64" s="83">
        <f t="shared" ca="1" si="53"/>
        <v>1.056998935577114E-2</v>
      </c>
      <c r="CE64" s="83">
        <f t="shared" ca="1" si="53"/>
        <v>9.9856302722396758E-3</v>
      </c>
      <c r="CF64" s="83">
        <f t="shared" ca="1" si="53"/>
        <v>9.4335773270601189E-3</v>
      </c>
      <c r="CG64" s="83">
        <f t="shared" ca="1" si="53"/>
        <v>8.9120444838643766E-3</v>
      </c>
      <c r="CH64" s="83">
        <f t="shared" ca="1" si="53"/>
        <v>8.4193444468355604E-3</v>
      </c>
      <c r="CI64" s="83">
        <f t="shared" ca="1" si="53"/>
        <v>7.953883201862565E-3</v>
      </c>
      <c r="CJ64" s="83">
        <f t="shared" ca="1" si="53"/>
        <v>7.5141548594854762E-3</v>
      </c>
      <c r="CK64" s="83">
        <f t="shared" ca="1" si="53"/>
        <v>7.0987367829473957E-3</v>
      </c>
      <c r="CL64" s="83">
        <f t="shared" ca="1" si="53"/>
        <v>6.7062849855906324E-3</v>
      </c>
      <c r="CM64" s="83">
        <f t="shared" ca="1" si="53"/>
        <v>6.3355297827066403E-3</v>
      </c>
      <c r="CN64" s="83">
        <f t="shared" ca="1" si="53"/>
        <v>5.9852716837722865E-3</v>
      </c>
      <c r="CO64" s="83">
        <f t="shared" ca="1" si="53"/>
        <v>5.6543775117827598E-3</v>
      </c>
      <c r="CP64" s="83">
        <f t="shared" ca="1" si="53"/>
        <v>5.3417767371261391E-3</v>
      </c>
      <c r="CQ64" s="83">
        <f t="shared" ca="1" si="53"/>
        <v>5.0464580141387407E-3</v>
      </c>
      <c r="CR64" s="83">
        <f t="shared" ca="1" si="53"/>
        <v>4.7674659091360974E-3</v>
      </c>
      <c r="CS64" s="83">
        <f t="shared" ca="1" si="53"/>
        <v>4.5038978093338792E-3</v>
      </c>
      <c r="CT64" s="83">
        <f t="shared" ca="1" si="53"/>
        <v>4.2549010026583156E-3</v>
      </c>
      <c r="CU64" s="83">
        <f t="shared" ca="1" si="50"/>
        <v>4.0196699189985223E-3</v>
      </c>
      <c r="CV64" s="83">
        <f t="shared" ca="1" si="50"/>
        <v>3.7974435239754778E-3</v>
      </c>
      <c r="CW64" s="83">
        <f t="shared" ca="1" si="50"/>
        <v>3.5875028567957886E-3</v>
      </c>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row>
    <row r="65" spans="2:139" x14ac:dyDescent="0.2">
      <c r="B65" s="82">
        <v>11</v>
      </c>
      <c r="C65" s="83">
        <f t="shared" ca="1" si="51"/>
        <v>0.94471526281978624</v>
      </c>
      <c r="D65" s="83">
        <f t="shared" ca="1" si="51"/>
        <v>0.89248692780465777</v>
      </c>
      <c r="E65" s="83">
        <f t="shared" ca="1" si="51"/>
        <v>0.8431460225642009</v>
      </c>
      <c r="F65" s="83">
        <f t="shared" ca="1" si="51"/>
        <v>0.79653291630219647</v>
      </c>
      <c r="G65" s="83">
        <f t="shared" ca="1" si="51"/>
        <v>0.75249680336904035</v>
      </c>
      <c r="H65" s="83">
        <f t="shared" ca="1" si="51"/>
        <v>0.710895215365832</v>
      </c>
      <c r="I65" s="83">
        <f t="shared" ca="1" si="51"/>
        <v>0.6715935602216605</v>
      </c>
      <c r="J65" s="83">
        <f t="shared" ca="1" si="51"/>
        <v>0.63446468675288192</v>
      </c>
      <c r="K65" s="83">
        <f t="shared" ca="1" si="51"/>
        <v>0.59938847329562217</v>
      </c>
      <c r="L65" s="83">
        <f t="shared" ca="1" si="51"/>
        <v>0.56625143908062414</v>
      </c>
      <c r="M65" s="83">
        <f t="shared" ca="1" si="51"/>
        <v>0.53494637709313397</v>
      </c>
      <c r="N65" s="83">
        <f t="shared" ca="1" si="51"/>
        <v>0.50537200723003251</v>
      </c>
      <c r="O65" s="83">
        <f t="shared" ca="1" si="51"/>
        <v>0.47743264863208307</v>
      </c>
      <c r="P65" s="83">
        <f t="shared" ca="1" si="51"/>
        <v>0.45103791013120503</v>
      </c>
      <c r="Q65" s="83">
        <f t="shared" ca="1" si="51"/>
        <v>0.4261023978112885</v>
      </c>
      <c r="R65" s="83">
        <f t="shared" ca="1" si="51"/>
        <v>0.4025454387364325</v>
      </c>
      <c r="S65" s="83">
        <f t="shared" ref="S65:AH69" ca="1" si="57">PRODUCT(OFFSET($B$18,0,$B65,1,S$3))</f>
        <v>0.38029081995279501</v>
      </c>
      <c r="T65" s="83">
        <f t="shared" ca="1" si="57"/>
        <v>0.35926654191965673</v>
      </c>
      <c r="U65" s="83">
        <f t="shared" ca="1" si="57"/>
        <v>0.33940458557198427</v>
      </c>
      <c r="V65" s="83">
        <f t="shared" ca="1" si="57"/>
        <v>0.32064069226087777</v>
      </c>
      <c r="W65" s="83">
        <f t="shared" ca="1" si="57"/>
        <v>0.30291415585995335</v>
      </c>
      <c r="X65" s="83">
        <f t="shared" ca="1" si="57"/>
        <v>0.28616762636506954</v>
      </c>
      <c r="Y65" s="83">
        <f t="shared" ca="1" si="57"/>
        <v>0.27034692435199104</v>
      </c>
      <c r="Z65" s="83">
        <f t="shared" ca="1" si="57"/>
        <v>0.25540086569171205</v>
      </c>
      <c r="AA65" s="83">
        <f t="shared" ca="1" si="57"/>
        <v>0.24128109595634667</v>
      </c>
      <c r="AB65" s="83">
        <f t="shared" ca="1" si="57"/>
        <v>0.22794193397984611</v>
      </c>
      <c r="AC65" s="83">
        <f t="shared" ca="1" si="57"/>
        <v>0.21534022406742068</v>
      </c>
      <c r="AD65" s="83">
        <f t="shared" ca="1" si="57"/>
        <v>0.20343519637552498</v>
      </c>
      <c r="AE65" s="83">
        <f t="shared" ca="1" si="57"/>
        <v>0.1921883350106989</v>
      </c>
      <c r="AF65" s="83">
        <f t="shared" ca="1" si="57"/>
        <v>0.18156325342052954</v>
      </c>
      <c r="AG65" s="83">
        <f t="shared" ca="1" si="57"/>
        <v>0.171525576673591</v>
      </c>
      <c r="AH65" s="83">
        <f t="shared" ca="1" si="57"/>
        <v>0.16204283024750693</v>
      </c>
      <c r="AI65" s="83">
        <f t="shared" ca="1" si="54"/>
        <v>0.15308433496533552</v>
      </c>
      <c r="AJ65" s="83">
        <f t="shared" ca="1" si="54"/>
        <v>0.14462110774036915</v>
      </c>
      <c r="AK65" s="83">
        <f t="shared" ca="1" si="54"/>
        <v>0.13662576780823146</v>
      </c>
      <c r="AL65" s="83">
        <f t="shared" ca="1" si="54"/>
        <v>0.12907244814290847</v>
      </c>
      <c r="AM65" s="83">
        <f t="shared" ca="1" si="54"/>
        <v>0.121936711770121</v>
      </c>
      <c r="AN65" s="83">
        <f t="shared" ca="1" si="54"/>
        <v>0.11519547270729039</v>
      </c>
      <c r="AO65" s="83">
        <f t="shared" ca="1" si="54"/>
        <v>0.10882692127431735</v>
      </c>
      <c r="AP65" s="83">
        <f t="shared" ca="1" si="54"/>
        <v>0.10281045353353491</v>
      </c>
      <c r="AQ65" s="83">
        <f t="shared" ca="1" si="54"/>
        <v>9.712660463055485E-2</v>
      </c>
      <c r="AR65" s="83">
        <f t="shared" ca="1" si="54"/>
        <v>9.1756985820348094E-2</v>
      </c>
      <c r="AS65" s="83">
        <f t="shared" ca="1" si="55"/>
        <v>8.6684224974821547E-2</v>
      </c>
      <c r="AT65" s="83">
        <f t="shared" ca="1" si="55"/>
        <v>8.1891910379418009E-2</v>
      </c>
      <c r="AU65" s="83">
        <f t="shared" ca="1" si="55"/>
        <v>7.7364537636906261E-2</v>
      </c>
      <c r="AV65" s="83">
        <f t="shared" ca="1" si="55"/>
        <v>7.3087459506581146E-2</v>
      </c>
      <c r="AW65" s="83">
        <f t="shared" ca="1" si="55"/>
        <v>6.9046838516590298E-2</v>
      </c>
      <c r="AX65" s="83">
        <f t="shared" ca="1" si="55"/>
        <v>6.5229602196075945E-2</v>
      </c>
      <c r="AY65" s="83">
        <f t="shared" ca="1" si="55"/>
        <v>6.1623400782295994E-2</v>
      </c>
      <c r="AZ65" s="83">
        <f t="shared" ca="1" si="55"/>
        <v>5.8216567265895781E-2</v>
      </c>
      <c r="BA65" s="83">
        <f t="shared" ca="1" si="55"/>
        <v>5.4998079645066499E-2</v>
      </c>
      <c r="BB65" s="83">
        <f t="shared" ca="1" si="55"/>
        <v>5.1957525266472536E-2</v>
      </c>
      <c r="BC65" s="83">
        <f t="shared" ca="1" si="55"/>
        <v>4.9085067137581283E-2</v>
      </c>
      <c r="BD65" s="83">
        <f t="shared" ca="1" si="55"/>
        <v>4.6371412101406953E-2</v>
      </c>
      <c r="BE65" s="83">
        <f t="shared" ca="1" si="55"/>
        <v>4.3807780770705289E-2</v>
      </c>
      <c r="BF65" s="83">
        <f t="shared" ca="1" si="55"/>
        <v>4.1385879124348428E-2</v>
      </c>
      <c r="BG65" s="83">
        <f t="shared" ca="1" si="55"/>
        <v>3.9097871673986727E-2</v>
      </c>
      <c r="BH65" s="83">
        <f t="shared" ca="1" si="55"/>
        <v>3.6936356114184644E-2</v>
      </c>
      <c r="BI65" s="83">
        <f t="shared" ca="1" si="56"/>
        <v>3.4894339374017168E-2</v>
      </c>
      <c r="BJ65" s="83">
        <f t="shared" ca="1" si="56"/>
        <v>3.2965214992647443E-2</v>
      </c>
      <c r="BK65" s="83">
        <f t="shared" ca="1" si="56"/>
        <v>3.1142741745689685E-2</v>
      </c>
      <c r="BL65" s="83">
        <f t="shared" ca="1" si="56"/>
        <v>2.9421023453207958E-2</v>
      </c>
      <c r="BM65" s="83">
        <f t="shared" ca="1" si="56"/>
        <v>2.7794489904024451E-2</v>
      </c>
      <c r="BN65" s="83">
        <f t="shared" ca="1" si="56"/>
        <v>2.6257878834622356E-2</v>
      </c>
      <c r="BO65" s="83">
        <f t="shared" ca="1" si="56"/>
        <v>2.4806218904340361E-2</v>
      </c>
      <c r="BP65" s="83">
        <f t="shared" ca="1" si="56"/>
        <v>2.3434813611779053E-2</v>
      </c>
      <c r="BQ65" s="83">
        <f t="shared" ca="1" si="56"/>
        <v>2.2139226100384553E-2</v>
      </c>
      <c r="BR65" s="83">
        <f t="shared" ca="1" si="56"/>
        <v>2.0915264804051464E-2</v>
      </c>
      <c r="BS65" s="83">
        <f t="shared" ca="1" si="56"/>
        <v>1.9758969886304902E-2</v>
      </c>
      <c r="BT65" s="83">
        <f t="shared" ca="1" si="56"/>
        <v>1.8666600429188777E-2</v>
      </c>
      <c r="BU65" s="83">
        <f t="shared" ca="1" si="56"/>
        <v>1.7634622330413009E-2</v>
      </c>
      <c r="BV65" s="83">
        <f t="shared" ca="1" si="56"/>
        <v>1.6659696869603797E-2</v>
      </c>
      <c r="BW65" s="83">
        <f t="shared" ca="1" si="56"/>
        <v>1.5738669906665722E-2</v>
      </c>
      <c r="BX65" s="83">
        <f t="shared" ca="1" si="56"/>
        <v>1.4868561677309568E-2</v>
      </c>
      <c r="BY65" s="83">
        <f t="shared" ca="1" si="53"/>
        <v>1.404655715273171E-2</v>
      </c>
      <c r="BZ65" s="83">
        <f t="shared" ca="1" si="53"/>
        <v>1.3269996932256086E-2</v>
      </c>
      <c r="CA65" s="83">
        <f t="shared" ca="1" si="53"/>
        <v>1.2536368639474065E-2</v>
      </c>
      <c r="CB65" s="83">
        <f t="shared" ca="1" si="53"/>
        <v>1.1843298794046468E-2</v>
      </c>
      <c r="CC65" s="83">
        <f t="shared" ca="1" si="53"/>
        <v>1.1188545132870866E-2</v>
      </c>
      <c r="CD65" s="83">
        <f t="shared" ca="1" si="53"/>
        <v>1.056998935577114E-2</v>
      </c>
      <c r="CE65" s="83">
        <f t="shared" ca="1" si="53"/>
        <v>9.9856302722396758E-3</v>
      </c>
      <c r="CF65" s="83">
        <f t="shared" ca="1" si="53"/>
        <v>9.4335773270601189E-3</v>
      </c>
      <c r="CG65" s="83">
        <f t="shared" ca="1" si="53"/>
        <v>8.9120444838643766E-3</v>
      </c>
      <c r="CH65" s="83">
        <f t="shared" ca="1" si="53"/>
        <v>8.4193444468355604E-3</v>
      </c>
      <c r="CI65" s="83">
        <f t="shared" ca="1" si="53"/>
        <v>7.953883201862565E-3</v>
      </c>
      <c r="CJ65" s="83">
        <f t="shared" ca="1" si="53"/>
        <v>7.5141548594854762E-3</v>
      </c>
      <c r="CK65" s="83">
        <f t="shared" ca="1" si="53"/>
        <v>7.0987367829473957E-3</v>
      </c>
      <c r="CL65" s="83">
        <f t="shared" ca="1" si="53"/>
        <v>6.7062849855906324E-3</v>
      </c>
      <c r="CM65" s="83">
        <f t="shared" ca="1" si="53"/>
        <v>6.3355297827066403E-3</v>
      </c>
      <c r="CN65" s="83">
        <f t="shared" ca="1" si="53"/>
        <v>5.9852716837722865E-3</v>
      </c>
      <c r="CO65" s="83">
        <f t="shared" ca="1" si="53"/>
        <v>5.6543775117827598E-3</v>
      </c>
      <c r="CP65" s="83">
        <f t="shared" ca="1" si="53"/>
        <v>5.3417767371261391E-3</v>
      </c>
      <c r="CQ65" s="83">
        <f t="shared" ca="1" si="53"/>
        <v>5.0464580141387407E-3</v>
      </c>
      <c r="CR65" s="83">
        <f t="shared" ca="1" si="53"/>
        <v>4.7674659091360974E-3</v>
      </c>
      <c r="CS65" s="83">
        <f t="shared" ca="1" si="53"/>
        <v>4.5038978093338792E-3</v>
      </c>
      <c r="CT65" s="83">
        <f t="shared" ca="1" si="53"/>
        <v>4.2549010026583156E-3</v>
      </c>
      <c r="CU65" s="83">
        <f t="shared" ca="1" si="50"/>
        <v>4.0196699189985223E-3</v>
      </c>
      <c r="CV65" s="83">
        <f t="shared" ca="1" si="50"/>
        <v>3.7974435239754778E-3</v>
      </c>
      <c r="CW65" s="83">
        <f t="shared" ca="1" si="50"/>
        <v>3.5875028567957886E-3</v>
      </c>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row>
    <row r="66" spans="2:139" x14ac:dyDescent="0.2">
      <c r="B66" s="82">
        <v>12</v>
      </c>
      <c r="C66" s="83">
        <f t="shared" ca="1" si="51"/>
        <v>0.94471526281978624</v>
      </c>
      <c r="D66" s="83">
        <f t="shared" ca="1" si="51"/>
        <v>0.89248692780465777</v>
      </c>
      <c r="E66" s="83">
        <f t="shared" ca="1" si="51"/>
        <v>0.8431460225642009</v>
      </c>
      <c r="F66" s="83">
        <f t="shared" ca="1" si="51"/>
        <v>0.79653291630219647</v>
      </c>
      <c r="G66" s="83">
        <f t="shared" ca="1" si="51"/>
        <v>0.75249680336904035</v>
      </c>
      <c r="H66" s="83">
        <f t="shared" ca="1" si="51"/>
        <v>0.710895215365832</v>
      </c>
      <c r="I66" s="83">
        <f t="shared" ca="1" si="51"/>
        <v>0.6715935602216605</v>
      </c>
      <c r="J66" s="83">
        <f t="shared" ca="1" si="51"/>
        <v>0.63446468675288192</v>
      </c>
      <c r="K66" s="83">
        <f t="shared" ca="1" si="51"/>
        <v>0.59938847329562217</v>
      </c>
      <c r="L66" s="83">
        <f t="shared" ca="1" si="51"/>
        <v>0.56625143908062414</v>
      </c>
      <c r="M66" s="83">
        <f t="shared" ca="1" si="51"/>
        <v>0.53494637709313397</v>
      </c>
      <c r="N66" s="83">
        <f t="shared" ca="1" si="51"/>
        <v>0.50537200723003251</v>
      </c>
      <c r="O66" s="83">
        <f t="shared" ca="1" si="51"/>
        <v>0.47743264863208307</v>
      </c>
      <c r="P66" s="83">
        <f t="shared" ca="1" si="51"/>
        <v>0.45103791013120503</v>
      </c>
      <c r="Q66" s="83">
        <f t="shared" ca="1" si="51"/>
        <v>0.4261023978112885</v>
      </c>
      <c r="R66" s="83">
        <f t="shared" ca="1" si="51"/>
        <v>0.4025454387364325</v>
      </c>
      <c r="S66" s="83">
        <f t="shared" ca="1" si="57"/>
        <v>0.38029081995279501</v>
      </c>
      <c r="T66" s="83">
        <f t="shared" ca="1" si="57"/>
        <v>0.35926654191965673</v>
      </c>
      <c r="U66" s="83">
        <f t="shared" ca="1" si="57"/>
        <v>0.33940458557198427</v>
      </c>
      <c r="V66" s="83">
        <f t="shared" ca="1" si="57"/>
        <v>0.32064069226087777</v>
      </c>
      <c r="W66" s="83">
        <f t="shared" ca="1" si="57"/>
        <v>0.30291415585995335</v>
      </c>
      <c r="X66" s="83">
        <f t="shared" ca="1" si="57"/>
        <v>0.28616762636506954</v>
      </c>
      <c r="Y66" s="83">
        <f t="shared" ca="1" si="57"/>
        <v>0.27034692435199104</v>
      </c>
      <c r="Z66" s="83">
        <f t="shared" ca="1" si="57"/>
        <v>0.25540086569171205</v>
      </c>
      <c r="AA66" s="83">
        <f t="shared" ca="1" si="57"/>
        <v>0.24128109595634667</v>
      </c>
      <c r="AB66" s="83">
        <f t="shared" ca="1" si="57"/>
        <v>0.22794193397984611</v>
      </c>
      <c r="AC66" s="83">
        <f t="shared" ca="1" si="57"/>
        <v>0.21534022406742068</v>
      </c>
      <c r="AD66" s="83">
        <f t="shared" ca="1" si="57"/>
        <v>0.20343519637552498</v>
      </c>
      <c r="AE66" s="83">
        <f t="shared" ca="1" si="57"/>
        <v>0.1921883350106989</v>
      </c>
      <c r="AF66" s="83">
        <f t="shared" ca="1" si="57"/>
        <v>0.18156325342052954</v>
      </c>
      <c r="AG66" s="83">
        <f t="shared" ca="1" si="57"/>
        <v>0.171525576673591</v>
      </c>
      <c r="AH66" s="83">
        <f t="shared" ca="1" si="57"/>
        <v>0.16204283024750693</v>
      </c>
      <c r="AI66" s="83">
        <f t="shared" ca="1" si="54"/>
        <v>0.15308433496533552</v>
      </c>
      <c r="AJ66" s="83">
        <f t="shared" ca="1" si="54"/>
        <v>0.14462110774036915</v>
      </c>
      <c r="AK66" s="83">
        <f t="shared" ca="1" si="54"/>
        <v>0.13662576780823146</v>
      </c>
      <c r="AL66" s="83">
        <f t="shared" ca="1" si="54"/>
        <v>0.12907244814290847</v>
      </c>
      <c r="AM66" s="83">
        <f t="shared" ca="1" si="54"/>
        <v>0.121936711770121</v>
      </c>
      <c r="AN66" s="83">
        <f t="shared" ca="1" si="54"/>
        <v>0.11519547270729039</v>
      </c>
      <c r="AO66" s="83">
        <f t="shared" ca="1" si="54"/>
        <v>0.10882692127431735</v>
      </c>
      <c r="AP66" s="83">
        <f t="shared" ca="1" si="54"/>
        <v>0.10281045353353491</v>
      </c>
      <c r="AQ66" s="83">
        <f t="shared" ca="1" si="54"/>
        <v>9.712660463055485E-2</v>
      </c>
      <c r="AR66" s="83">
        <f t="shared" ca="1" si="54"/>
        <v>9.1756985820348094E-2</v>
      </c>
      <c r="AS66" s="83">
        <f t="shared" ca="1" si="55"/>
        <v>8.6684224974821547E-2</v>
      </c>
      <c r="AT66" s="83">
        <f t="shared" ca="1" si="55"/>
        <v>8.1891910379418009E-2</v>
      </c>
      <c r="AU66" s="83">
        <f t="shared" ca="1" si="55"/>
        <v>7.7364537636906261E-2</v>
      </c>
      <c r="AV66" s="83">
        <f t="shared" ca="1" si="55"/>
        <v>7.3087459506581146E-2</v>
      </c>
      <c r="AW66" s="83">
        <f t="shared" ca="1" si="55"/>
        <v>6.9046838516590298E-2</v>
      </c>
      <c r="AX66" s="83">
        <f t="shared" ca="1" si="55"/>
        <v>6.5229602196075945E-2</v>
      </c>
      <c r="AY66" s="83">
        <f t="shared" ca="1" si="55"/>
        <v>6.1623400782295994E-2</v>
      </c>
      <c r="AZ66" s="83">
        <f t="shared" ca="1" si="55"/>
        <v>5.8216567265895781E-2</v>
      </c>
      <c r="BA66" s="83">
        <f t="shared" ca="1" si="55"/>
        <v>5.4998079645066499E-2</v>
      </c>
      <c r="BB66" s="83">
        <f t="shared" ca="1" si="55"/>
        <v>5.1957525266472536E-2</v>
      </c>
      <c r="BC66" s="83">
        <f t="shared" ca="1" si="55"/>
        <v>4.9085067137581283E-2</v>
      </c>
      <c r="BD66" s="83">
        <f t="shared" ca="1" si="55"/>
        <v>4.6371412101406953E-2</v>
      </c>
      <c r="BE66" s="83">
        <f t="shared" ca="1" si="55"/>
        <v>4.3807780770705289E-2</v>
      </c>
      <c r="BF66" s="83">
        <f t="shared" ca="1" si="55"/>
        <v>4.1385879124348428E-2</v>
      </c>
      <c r="BG66" s="83">
        <f t="shared" ca="1" si="55"/>
        <v>3.9097871673986727E-2</v>
      </c>
      <c r="BH66" s="83">
        <f t="shared" ca="1" si="55"/>
        <v>3.6936356114184644E-2</v>
      </c>
      <c r="BI66" s="83">
        <f t="shared" ca="1" si="56"/>
        <v>3.4894339374017168E-2</v>
      </c>
      <c r="BJ66" s="83">
        <f t="shared" ca="1" si="56"/>
        <v>3.2965214992647443E-2</v>
      </c>
      <c r="BK66" s="83">
        <f t="shared" ca="1" si="56"/>
        <v>3.1142741745689685E-2</v>
      </c>
      <c r="BL66" s="83">
        <f t="shared" ca="1" si="56"/>
        <v>2.9421023453207958E-2</v>
      </c>
      <c r="BM66" s="83">
        <f t="shared" ca="1" si="56"/>
        <v>2.7794489904024451E-2</v>
      </c>
      <c r="BN66" s="83">
        <f t="shared" ca="1" si="56"/>
        <v>2.6257878834622356E-2</v>
      </c>
      <c r="BO66" s="83">
        <f t="shared" ca="1" si="56"/>
        <v>2.4806218904340361E-2</v>
      </c>
      <c r="BP66" s="83">
        <f t="shared" ca="1" si="56"/>
        <v>2.3434813611779053E-2</v>
      </c>
      <c r="BQ66" s="83">
        <f t="shared" ca="1" si="56"/>
        <v>2.2139226100384553E-2</v>
      </c>
      <c r="BR66" s="83">
        <f t="shared" ca="1" si="56"/>
        <v>2.0915264804051464E-2</v>
      </c>
      <c r="BS66" s="83">
        <f t="shared" ca="1" si="56"/>
        <v>1.9758969886304902E-2</v>
      </c>
      <c r="BT66" s="83">
        <f t="shared" ca="1" si="56"/>
        <v>1.8666600429188777E-2</v>
      </c>
      <c r="BU66" s="83">
        <f t="shared" ca="1" si="56"/>
        <v>1.7634622330413009E-2</v>
      </c>
      <c r="BV66" s="83">
        <f t="shared" ca="1" si="56"/>
        <v>1.6659696869603797E-2</v>
      </c>
      <c r="BW66" s="83">
        <f t="shared" ca="1" si="56"/>
        <v>1.5738669906665722E-2</v>
      </c>
      <c r="BX66" s="83">
        <f t="shared" ca="1" si="56"/>
        <v>1.4868561677309568E-2</v>
      </c>
      <c r="BY66" s="83">
        <f t="shared" ca="1" si="53"/>
        <v>1.404655715273171E-2</v>
      </c>
      <c r="BZ66" s="83">
        <f t="shared" ca="1" si="53"/>
        <v>1.3269996932256086E-2</v>
      </c>
      <c r="CA66" s="83">
        <f t="shared" ca="1" si="53"/>
        <v>1.2536368639474065E-2</v>
      </c>
      <c r="CB66" s="83">
        <f t="shared" ca="1" si="53"/>
        <v>1.1843298794046468E-2</v>
      </c>
      <c r="CC66" s="83">
        <f t="shared" ca="1" si="53"/>
        <v>1.1188545132870866E-2</v>
      </c>
      <c r="CD66" s="83">
        <f t="shared" ca="1" si="53"/>
        <v>1.056998935577114E-2</v>
      </c>
      <c r="CE66" s="83">
        <f t="shared" ca="1" si="53"/>
        <v>9.9856302722396758E-3</v>
      </c>
      <c r="CF66" s="83">
        <f t="shared" ca="1" si="53"/>
        <v>9.4335773270601189E-3</v>
      </c>
      <c r="CG66" s="83">
        <f t="shared" ca="1" si="53"/>
        <v>8.9120444838643766E-3</v>
      </c>
      <c r="CH66" s="83">
        <f t="shared" ca="1" si="53"/>
        <v>8.4193444468355604E-3</v>
      </c>
      <c r="CI66" s="83">
        <f t="shared" ca="1" si="53"/>
        <v>7.953883201862565E-3</v>
      </c>
      <c r="CJ66" s="83">
        <f t="shared" ca="1" si="53"/>
        <v>7.5141548594854762E-3</v>
      </c>
      <c r="CK66" s="83">
        <f t="shared" ca="1" si="53"/>
        <v>7.0987367829473957E-3</v>
      </c>
      <c r="CL66" s="83">
        <f t="shared" ca="1" si="53"/>
        <v>6.7062849855906324E-3</v>
      </c>
      <c r="CM66" s="83">
        <f t="shared" ca="1" si="53"/>
        <v>6.3355297827066403E-3</v>
      </c>
      <c r="CN66" s="83">
        <f t="shared" ca="1" si="53"/>
        <v>5.9852716837722865E-3</v>
      </c>
      <c r="CO66" s="83">
        <f t="shared" ca="1" si="53"/>
        <v>5.6543775117827598E-3</v>
      </c>
      <c r="CP66" s="83">
        <f t="shared" ca="1" si="53"/>
        <v>5.3417767371261391E-3</v>
      </c>
      <c r="CQ66" s="83">
        <f t="shared" ca="1" si="53"/>
        <v>5.0464580141387407E-3</v>
      </c>
      <c r="CR66" s="83">
        <f t="shared" ca="1" si="53"/>
        <v>4.7674659091360974E-3</v>
      </c>
      <c r="CS66" s="83">
        <f t="shared" ca="1" si="53"/>
        <v>4.5038978093338792E-3</v>
      </c>
      <c r="CT66" s="83">
        <f t="shared" ca="1" si="53"/>
        <v>4.2549010026583156E-3</v>
      </c>
      <c r="CU66" s="83">
        <f t="shared" ca="1" si="50"/>
        <v>4.0196699189985223E-3</v>
      </c>
      <c r="CV66" s="83">
        <f t="shared" ca="1" si="50"/>
        <v>3.7974435239754778E-3</v>
      </c>
      <c r="CW66" s="83">
        <f t="shared" ca="1" si="50"/>
        <v>3.5875028567957886E-3</v>
      </c>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row>
    <row r="67" spans="2:139" x14ac:dyDescent="0.2">
      <c r="B67" s="82">
        <v>13</v>
      </c>
      <c r="C67" s="83">
        <f t="shared" ca="1" si="51"/>
        <v>0.94471526281978624</v>
      </c>
      <c r="D67" s="83">
        <f t="shared" ca="1" si="51"/>
        <v>0.89248692780465777</v>
      </c>
      <c r="E67" s="83">
        <f t="shared" ca="1" si="51"/>
        <v>0.8431460225642009</v>
      </c>
      <c r="F67" s="83">
        <f t="shared" ca="1" si="51"/>
        <v>0.79653291630219647</v>
      </c>
      <c r="G67" s="83">
        <f t="shared" ca="1" si="51"/>
        <v>0.75249680336904035</v>
      </c>
      <c r="H67" s="83">
        <f t="shared" ca="1" si="51"/>
        <v>0.710895215365832</v>
      </c>
      <c r="I67" s="83">
        <f t="shared" ca="1" si="51"/>
        <v>0.6715935602216605</v>
      </c>
      <c r="J67" s="83">
        <f t="shared" ca="1" si="51"/>
        <v>0.63446468675288192</v>
      </c>
      <c r="K67" s="83">
        <f t="shared" ca="1" si="51"/>
        <v>0.59938847329562217</v>
      </c>
      <c r="L67" s="83">
        <f t="shared" ca="1" si="51"/>
        <v>0.56625143908062414</v>
      </c>
      <c r="M67" s="83">
        <f t="shared" ca="1" si="51"/>
        <v>0.53494637709313397</v>
      </c>
      <c r="N67" s="83">
        <f t="shared" ca="1" si="51"/>
        <v>0.50537200723003251</v>
      </c>
      <c r="O67" s="83">
        <f t="shared" ca="1" si="51"/>
        <v>0.47743264863208307</v>
      </c>
      <c r="P67" s="83">
        <f t="shared" ca="1" si="51"/>
        <v>0.45103791013120503</v>
      </c>
      <c r="Q67" s="83">
        <f t="shared" ca="1" si="51"/>
        <v>0.4261023978112885</v>
      </c>
      <c r="R67" s="83">
        <f t="shared" ca="1" si="51"/>
        <v>0.4025454387364325</v>
      </c>
      <c r="S67" s="83">
        <f t="shared" ca="1" si="57"/>
        <v>0.38029081995279501</v>
      </c>
      <c r="T67" s="83">
        <f t="shared" ca="1" si="57"/>
        <v>0.35926654191965673</v>
      </c>
      <c r="U67" s="83">
        <f t="shared" ca="1" si="57"/>
        <v>0.33940458557198427</v>
      </c>
      <c r="V67" s="83">
        <f t="shared" ca="1" si="57"/>
        <v>0.32064069226087777</v>
      </c>
      <c r="W67" s="83">
        <f t="shared" ca="1" si="57"/>
        <v>0.30291415585995335</v>
      </c>
      <c r="X67" s="83">
        <f t="shared" ca="1" si="57"/>
        <v>0.28616762636506954</v>
      </c>
      <c r="Y67" s="83">
        <f t="shared" ca="1" si="57"/>
        <v>0.27034692435199104</v>
      </c>
      <c r="Z67" s="83">
        <f t="shared" ca="1" si="57"/>
        <v>0.25540086569171205</v>
      </c>
      <c r="AA67" s="83">
        <f t="shared" ca="1" si="57"/>
        <v>0.24128109595634667</v>
      </c>
      <c r="AB67" s="83">
        <f t="shared" ca="1" si="57"/>
        <v>0.22794193397984611</v>
      </c>
      <c r="AC67" s="83">
        <f t="shared" ca="1" si="57"/>
        <v>0.21534022406742068</v>
      </c>
      <c r="AD67" s="83">
        <f t="shared" ca="1" si="57"/>
        <v>0.20343519637552498</v>
      </c>
      <c r="AE67" s="83">
        <f t="shared" ca="1" si="57"/>
        <v>0.1921883350106989</v>
      </c>
      <c r="AF67" s="83">
        <f t="shared" ca="1" si="57"/>
        <v>0.18156325342052954</v>
      </c>
      <c r="AG67" s="83">
        <f t="shared" ca="1" si="57"/>
        <v>0.171525576673591</v>
      </c>
      <c r="AH67" s="83">
        <f t="shared" ca="1" si="57"/>
        <v>0.16204283024750693</v>
      </c>
      <c r="AI67" s="83">
        <f t="shared" ca="1" si="54"/>
        <v>0.15308433496533552</v>
      </c>
      <c r="AJ67" s="83">
        <f t="shared" ca="1" si="54"/>
        <v>0.14462110774036915</v>
      </c>
      <c r="AK67" s="83">
        <f t="shared" ca="1" si="54"/>
        <v>0.13662576780823146</v>
      </c>
      <c r="AL67" s="83">
        <f t="shared" ca="1" si="54"/>
        <v>0.12907244814290847</v>
      </c>
      <c r="AM67" s="83">
        <f t="shared" ca="1" si="54"/>
        <v>0.121936711770121</v>
      </c>
      <c r="AN67" s="83">
        <f t="shared" ca="1" si="54"/>
        <v>0.11519547270729039</v>
      </c>
      <c r="AO67" s="83">
        <f t="shared" ca="1" si="54"/>
        <v>0.10882692127431735</v>
      </c>
      <c r="AP67" s="83">
        <f t="shared" ca="1" si="54"/>
        <v>0.10281045353353491</v>
      </c>
      <c r="AQ67" s="83">
        <f t="shared" ca="1" si="54"/>
        <v>9.712660463055485E-2</v>
      </c>
      <c r="AR67" s="83">
        <f t="shared" ca="1" si="54"/>
        <v>9.1756985820348094E-2</v>
      </c>
      <c r="AS67" s="83">
        <f t="shared" ca="1" si="55"/>
        <v>8.6684224974821547E-2</v>
      </c>
      <c r="AT67" s="83">
        <f t="shared" ca="1" si="55"/>
        <v>8.1891910379418009E-2</v>
      </c>
      <c r="AU67" s="83">
        <f t="shared" ca="1" si="55"/>
        <v>7.7364537636906261E-2</v>
      </c>
      <c r="AV67" s="83">
        <f t="shared" ca="1" si="55"/>
        <v>7.3087459506581146E-2</v>
      </c>
      <c r="AW67" s="83">
        <f t="shared" ca="1" si="55"/>
        <v>6.9046838516590298E-2</v>
      </c>
      <c r="AX67" s="83">
        <f t="shared" ca="1" si="55"/>
        <v>6.5229602196075945E-2</v>
      </c>
      <c r="AY67" s="83">
        <f t="shared" ca="1" si="55"/>
        <v>6.1623400782295994E-2</v>
      </c>
      <c r="AZ67" s="83">
        <f t="shared" ca="1" si="55"/>
        <v>5.8216567265895781E-2</v>
      </c>
      <c r="BA67" s="83">
        <f t="shared" ca="1" si="55"/>
        <v>5.4998079645066499E-2</v>
      </c>
      <c r="BB67" s="83">
        <f t="shared" ca="1" si="55"/>
        <v>5.1957525266472536E-2</v>
      </c>
      <c r="BC67" s="83">
        <f t="shared" ca="1" si="55"/>
        <v>4.9085067137581283E-2</v>
      </c>
      <c r="BD67" s="83">
        <f t="shared" ca="1" si="55"/>
        <v>4.6371412101406953E-2</v>
      </c>
      <c r="BE67" s="83">
        <f t="shared" ca="1" si="55"/>
        <v>4.3807780770705289E-2</v>
      </c>
      <c r="BF67" s="83">
        <f t="shared" ca="1" si="55"/>
        <v>4.1385879124348428E-2</v>
      </c>
      <c r="BG67" s="83">
        <f t="shared" ca="1" si="55"/>
        <v>3.9097871673986727E-2</v>
      </c>
      <c r="BH67" s="83">
        <f t="shared" ca="1" si="55"/>
        <v>3.6936356114184644E-2</v>
      </c>
      <c r="BI67" s="83">
        <f t="shared" ca="1" si="56"/>
        <v>3.4894339374017168E-2</v>
      </c>
      <c r="BJ67" s="83">
        <f t="shared" ca="1" si="56"/>
        <v>3.2965214992647443E-2</v>
      </c>
      <c r="BK67" s="83">
        <f t="shared" ca="1" si="56"/>
        <v>3.1142741745689685E-2</v>
      </c>
      <c r="BL67" s="83">
        <f t="shared" ca="1" si="56"/>
        <v>2.9421023453207958E-2</v>
      </c>
      <c r="BM67" s="83">
        <f t="shared" ca="1" si="56"/>
        <v>2.7794489904024451E-2</v>
      </c>
      <c r="BN67" s="83">
        <f t="shared" ca="1" si="56"/>
        <v>2.6257878834622356E-2</v>
      </c>
      <c r="BO67" s="83">
        <f t="shared" ca="1" si="56"/>
        <v>2.4806218904340361E-2</v>
      </c>
      <c r="BP67" s="83">
        <f t="shared" ca="1" si="56"/>
        <v>2.3434813611779053E-2</v>
      </c>
      <c r="BQ67" s="83">
        <f t="shared" ca="1" si="56"/>
        <v>2.2139226100384553E-2</v>
      </c>
      <c r="BR67" s="83">
        <f t="shared" ca="1" si="56"/>
        <v>2.0915264804051464E-2</v>
      </c>
      <c r="BS67" s="83">
        <f t="shared" ca="1" si="56"/>
        <v>1.9758969886304902E-2</v>
      </c>
      <c r="BT67" s="83">
        <f t="shared" ca="1" si="56"/>
        <v>1.8666600429188777E-2</v>
      </c>
      <c r="BU67" s="83">
        <f t="shared" ca="1" si="56"/>
        <v>1.7634622330413009E-2</v>
      </c>
      <c r="BV67" s="83">
        <f t="shared" ca="1" si="56"/>
        <v>1.6659696869603797E-2</v>
      </c>
      <c r="BW67" s="83">
        <f t="shared" ca="1" si="56"/>
        <v>1.5738669906665722E-2</v>
      </c>
      <c r="BX67" s="83">
        <f t="shared" ca="1" si="56"/>
        <v>1.4868561677309568E-2</v>
      </c>
      <c r="BY67" s="83">
        <f t="shared" ca="1" si="53"/>
        <v>1.404655715273171E-2</v>
      </c>
      <c r="BZ67" s="83">
        <f t="shared" ca="1" si="53"/>
        <v>1.3269996932256086E-2</v>
      </c>
      <c r="CA67" s="83">
        <f t="shared" ca="1" si="53"/>
        <v>1.2536368639474065E-2</v>
      </c>
      <c r="CB67" s="83">
        <f t="shared" ca="1" si="53"/>
        <v>1.1843298794046468E-2</v>
      </c>
      <c r="CC67" s="83">
        <f t="shared" ca="1" si="53"/>
        <v>1.1188545132870866E-2</v>
      </c>
      <c r="CD67" s="83">
        <f t="shared" ca="1" si="53"/>
        <v>1.056998935577114E-2</v>
      </c>
      <c r="CE67" s="83">
        <f t="shared" ca="1" si="53"/>
        <v>9.9856302722396758E-3</v>
      </c>
      <c r="CF67" s="83">
        <f t="shared" ca="1" si="53"/>
        <v>9.4335773270601189E-3</v>
      </c>
      <c r="CG67" s="83">
        <f t="shared" ca="1" si="53"/>
        <v>8.9120444838643766E-3</v>
      </c>
      <c r="CH67" s="83">
        <f t="shared" ca="1" si="53"/>
        <v>8.4193444468355604E-3</v>
      </c>
      <c r="CI67" s="83">
        <f t="shared" ca="1" si="53"/>
        <v>7.953883201862565E-3</v>
      </c>
      <c r="CJ67" s="83">
        <f t="shared" ca="1" si="53"/>
        <v>7.5141548594854762E-3</v>
      </c>
      <c r="CK67" s="83">
        <f t="shared" ca="1" si="53"/>
        <v>7.0987367829473957E-3</v>
      </c>
      <c r="CL67" s="83">
        <f t="shared" ca="1" si="53"/>
        <v>6.7062849855906324E-3</v>
      </c>
      <c r="CM67" s="83">
        <f t="shared" ca="1" si="53"/>
        <v>6.3355297827066403E-3</v>
      </c>
      <c r="CN67" s="83">
        <f t="shared" ca="1" si="53"/>
        <v>5.9852716837722865E-3</v>
      </c>
      <c r="CO67" s="83">
        <f t="shared" ca="1" si="53"/>
        <v>5.6543775117827598E-3</v>
      </c>
      <c r="CP67" s="83">
        <f t="shared" ca="1" si="53"/>
        <v>5.3417767371261391E-3</v>
      </c>
      <c r="CQ67" s="83">
        <f t="shared" ca="1" si="53"/>
        <v>5.0464580141387407E-3</v>
      </c>
      <c r="CR67" s="83">
        <f t="shared" ca="1" si="53"/>
        <v>4.7674659091360974E-3</v>
      </c>
      <c r="CS67" s="83">
        <f t="shared" ca="1" si="53"/>
        <v>4.5038978093338792E-3</v>
      </c>
      <c r="CT67" s="83">
        <f t="shared" ca="1" si="53"/>
        <v>4.2549010026583156E-3</v>
      </c>
      <c r="CU67" s="83">
        <f t="shared" ca="1" si="50"/>
        <v>4.0196699189985223E-3</v>
      </c>
      <c r="CV67" s="83">
        <f t="shared" ca="1" si="50"/>
        <v>3.7974435239754778E-3</v>
      </c>
      <c r="CW67" s="83">
        <f t="shared" ca="1" si="50"/>
        <v>3.5875028567957886E-3</v>
      </c>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row>
    <row r="68" spans="2:139" x14ac:dyDescent="0.2">
      <c r="B68" s="82">
        <v>14</v>
      </c>
      <c r="C68" s="83">
        <f t="shared" ca="1" si="51"/>
        <v>0.94471526281978624</v>
      </c>
      <c r="D68" s="83">
        <f t="shared" ca="1" si="51"/>
        <v>0.89248692780465777</v>
      </c>
      <c r="E68" s="83">
        <f t="shared" ca="1" si="51"/>
        <v>0.8431460225642009</v>
      </c>
      <c r="F68" s="83">
        <f t="shared" ca="1" si="51"/>
        <v>0.79653291630219647</v>
      </c>
      <c r="G68" s="83">
        <f t="shared" ca="1" si="51"/>
        <v>0.75249680336904035</v>
      </c>
      <c r="H68" s="83">
        <f t="shared" ca="1" si="51"/>
        <v>0.710895215365832</v>
      </c>
      <c r="I68" s="83">
        <f t="shared" ca="1" si="51"/>
        <v>0.6715935602216605</v>
      </c>
      <c r="J68" s="83">
        <f t="shared" ca="1" si="51"/>
        <v>0.63446468675288192</v>
      </c>
      <c r="K68" s="83">
        <f t="shared" ca="1" si="51"/>
        <v>0.59938847329562217</v>
      </c>
      <c r="L68" s="83">
        <f t="shared" ca="1" si="51"/>
        <v>0.56625143908062414</v>
      </c>
      <c r="M68" s="83">
        <f t="shared" ca="1" si="51"/>
        <v>0.53494637709313397</v>
      </c>
      <c r="N68" s="83">
        <f t="shared" ca="1" si="51"/>
        <v>0.50537200723003251</v>
      </c>
      <c r="O68" s="83">
        <f t="shared" ca="1" si="51"/>
        <v>0.47743264863208307</v>
      </c>
      <c r="P68" s="83">
        <f t="shared" ca="1" si="51"/>
        <v>0.45103791013120503</v>
      </c>
      <c r="Q68" s="83">
        <f t="shared" ca="1" si="51"/>
        <v>0.4261023978112885</v>
      </c>
      <c r="R68" s="83">
        <f t="shared" ca="1" si="51"/>
        <v>0.4025454387364325</v>
      </c>
      <c r="S68" s="83">
        <f t="shared" ca="1" si="57"/>
        <v>0.38029081995279501</v>
      </c>
      <c r="T68" s="83">
        <f t="shared" ca="1" si="57"/>
        <v>0.35926654191965673</v>
      </c>
      <c r="U68" s="83">
        <f t="shared" ca="1" si="57"/>
        <v>0.33940458557198427</v>
      </c>
      <c r="V68" s="83">
        <f t="shared" ca="1" si="57"/>
        <v>0.32064069226087777</v>
      </c>
      <c r="W68" s="83">
        <f t="shared" ca="1" si="57"/>
        <v>0.30291415585995335</v>
      </c>
      <c r="X68" s="83">
        <f t="shared" ca="1" si="57"/>
        <v>0.28616762636506954</v>
      </c>
      <c r="Y68" s="83">
        <f t="shared" ca="1" si="57"/>
        <v>0.27034692435199104</v>
      </c>
      <c r="Z68" s="83">
        <f t="shared" ca="1" si="57"/>
        <v>0.25540086569171205</v>
      </c>
      <c r="AA68" s="83">
        <f t="shared" ca="1" si="57"/>
        <v>0.24128109595634667</v>
      </c>
      <c r="AB68" s="83">
        <f t="shared" ca="1" si="57"/>
        <v>0.22794193397984611</v>
      </c>
      <c r="AC68" s="83">
        <f t="shared" ca="1" si="57"/>
        <v>0.21534022406742068</v>
      </c>
      <c r="AD68" s="83">
        <f t="shared" ca="1" si="57"/>
        <v>0.20343519637552498</v>
      </c>
      <c r="AE68" s="83">
        <f t="shared" ca="1" si="57"/>
        <v>0.1921883350106989</v>
      </c>
      <c r="AF68" s="83">
        <f t="shared" ca="1" si="57"/>
        <v>0.18156325342052954</v>
      </c>
      <c r="AG68" s="83">
        <f t="shared" ca="1" si="57"/>
        <v>0.171525576673591</v>
      </c>
      <c r="AH68" s="83">
        <f t="shared" ca="1" si="57"/>
        <v>0.16204283024750693</v>
      </c>
      <c r="AI68" s="83">
        <f t="shared" ca="1" si="54"/>
        <v>0.15308433496533552</v>
      </c>
      <c r="AJ68" s="83">
        <f t="shared" ca="1" si="54"/>
        <v>0.14462110774036915</v>
      </c>
      <c r="AK68" s="83">
        <f t="shared" ca="1" si="54"/>
        <v>0.13662576780823146</v>
      </c>
      <c r="AL68" s="83">
        <f t="shared" ca="1" si="54"/>
        <v>0.12907244814290847</v>
      </c>
      <c r="AM68" s="83">
        <f t="shared" ca="1" si="54"/>
        <v>0.121936711770121</v>
      </c>
      <c r="AN68" s="83">
        <f t="shared" ca="1" si="54"/>
        <v>0.11519547270729039</v>
      </c>
      <c r="AO68" s="83">
        <f t="shared" ca="1" si="54"/>
        <v>0.10882692127431735</v>
      </c>
      <c r="AP68" s="83">
        <f t="shared" ca="1" si="54"/>
        <v>0.10281045353353491</v>
      </c>
      <c r="AQ68" s="83">
        <f t="shared" ca="1" si="54"/>
        <v>9.712660463055485E-2</v>
      </c>
      <c r="AR68" s="83">
        <f t="shared" ca="1" si="54"/>
        <v>9.1756985820348094E-2</v>
      </c>
      <c r="AS68" s="83">
        <f t="shared" ca="1" si="55"/>
        <v>8.6684224974821547E-2</v>
      </c>
      <c r="AT68" s="83">
        <f t="shared" ca="1" si="55"/>
        <v>8.1891910379418009E-2</v>
      </c>
      <c r="AU68" s="83">
        <f t="shared" ca="1" si="55"/>
        <v>7.7364537636906261E-2</v>
      </c>
      <c r="AV68" s="83">
        <f t="shared" ca="1" si="55"/>
        <v>7.3087459506581146E-2</v>
      </c>
      <c r="AW68" s="83">
        <f t="shared" ca="1" si="55"/>
        <v>6.9046838516590298E-2</v>
      </c>
      <c r="AX68" s="83">
        <f t="shared" ca="1" si="55"/>
        <v>6.5229602196075945E-2</v>
      </c>
      <c r="AY68" s="83">
        <f t="shared" ca="1" si="55"/>
        <v>6.1623400782295994E-2</v>
      </c>
      <c r="AZ68" s="83">
        <f t="shared" ca="1" si="55"/>
        <v>5.8216567265895781E-2</v>
      </c>
      <c r="BA68" s="83">
        <f t="shared" ca="1" si="55"/>
        <v>5.4998079645066499E-2</v>
      </c>
      <c r="BB68" s="83">
        <f t="shared" ca="1" si="55"/>
        <v>5.1957525266472536E-2</v>
      </c>
      <c r="BC68" s="83">
        <f t="shared" ca="1" si="55"/>
        <v>4.9085067137581283E-2</v>
      </c>
      <c r="BD68" s="83">
        <f t="shared" ca="1" si="55"/>
        <v>4.6371412101406953E-2</v>
      </c>
      <c r="BE68" s="83">
        <f t="shared" ca="1" si="55"/>
        <v>4.3807780770705289E-2</v>
      </c>
      <c r="BF68" s="83">
        <f t="shared" ca="1" si="55"/>
        <v>4.1385879124348428E-2</v>
      </c>
      <c r="BG68" s="83">
        <f t="shared" ca="1" si="55"/>
        <v>3.9097871673986727E-2</v>
      </c>
      <c r="BH68" s="83">
        <f t="shared" ca="1" si="55"/>
        <v>3.6936356114184644E-2</v>
      </c>
      <c r="BI68" s="83">
        <f t="shared" ca="1" si="56"/>
        <v>3.4894339374017168E-2</v>
      </c>
      <c r="BJ68" s="83">
        <f t="shared" ca="1" si="56"/>
        <v>3.2965214992647443E-2</v>
      </c>
      <c r="BK68" s="83">
        <f t="shared" ca="1" si="56"/>
        <v>3.1142741745689685E-2</v>
      </c>
      <c r="BL68" s="83">
        <f t="shared" ca="1" si="56"/>
        <v>2.9421023453207958E-2</v>
      </c>
      <c r="BM68" s="83">
        <f t="shared" ca="1" si="56"/>
        <v>2.7794489904024451E-2</v>
      </c>
      <c r="BN68" s="83">
        <f t="shared" ca="1" si="56"/>
        <v>2.6257878834622356E-2</v>
      </c>
      <c r="BO68" s="83">
        <f t="shared" ca="1" si="56"/>
        <v>2.4806218904340361E-2</v>
      </c>
      <c r="BP68" s="83">
        <f t="shared" ca="1" si="56"/>
        <v>2.3434813611779053E-2</v>
      </c>
      <c r="BQ68" s="83">
        <f t="shared" ca="1" si="56"/>
        <v>2.2139226100384553E-2</v>
      </c>
      <c r="BR68" s="83">
        <f t="shared" ca="1" si="56"/>
        <v>2.0915264804051464E-2</v>
      </c>
      <c r="BS68" s="83">
        <f t="shared" ca="1" si="56"/>
        <v>1.9758969886304902E-2</v>
      </c>
      <c r="BT68" s="83">
        <f t="shared" ca="1" si="56"/>
        <v>1.8666600429188777E-2</v>
      </c>
      <c r="BU68" s="83">
        <f t="shared" ca="1" si="56"/>
        <v>1.7634622330413009E-2</v>
      </c>
      <c r="BV68" s="83">
        <f t="shared" ca="1" si="56"/>
        <v>1.6659696869603797E-2</v>
      </c>
      <c r="BW68" s="83">
        <f t="shared" ca="1" si="56"/>
        <v>1.5738669906665722E-2</v>
      </c>
      <c r="BX68" s="83">
        <f t="shared" ca="1" si="56"/>
        <v>1.4868561677309568E-2</v>
      </c>
      <c r="BY68" s="83">
        <f t="shared" ca="1" si="53"/>
        <v>1.404655715273171E-2</v>
      </c>
      <c r="BZ68" s="83">
        <f t="shared" ca="1" si="53"/>
        <v>1.3269996932256086E-2</v>
      </c>
      <c r="CA68" s="83">
        <f t="shared" ca="1" si="53"/>
        <v>1.2536368639474065E-2</v>
      </c>
      <c r="CB68" s="83">
        <f t="shared" ca="1" si="53"/>
        <v>1.1843298794046468E-2</v>
      </c>
      <c r="CC68" s="83">
        <f t="shared" ca="1" si="53"/>
        <v>1.1188545132870866E-2</v>
      </c>
      <c r="CD68" s="83">
        <f t="shared" ca="1" si="53"/>
        <v>1.056998935577114E-2</v>
      </c>
      <c r="CE68" s="83">
        <f t="shared" ca="1" si="53"/>
        <v>9.9856302722396758E-3</v>
      </c>
      <c r="CF68" s="83">
        <f t="shared" ca="1" si="53"/>
        <v>9.4335773270601189E-3</v>
      </c>
      <c r="CG68" s="83">
        <f t="shared" ca="1" si="53"/>
        <v>8.9120444838643766E-3</v>
      </c>
      <c r="CH68" s="83">
        <f t="shared" ca="1" si="53"/>
        <v>8.4193444468355604E-3</v>
      </c>
      <c r="CI68" s="83">
        <f t="shared" ca="1" si="53"/>
        <v>7.953883201862565E-3</v>
      </c>
      <c r="CJ68" s="83">
        <f t="shared" ca="1" si="53"/>
        <v>7.5141548594854762E-3</v>
      </c>
      <c r="CK68" s="83">
        <f t="shared" ca="1" si="53"/>
        <v>7.0987367829473957E-3</v>
      </c>
      <c r="CL68" s="83">
        <f t="shared" ca="1" si="53"/>
        <v>6.7062849855906324E-3</v>
      </c>
      <c r="CM68" s="83">
        <f t="shared" ca="1" si="53"/>
        <v>6.3355297827066403E-3</v>
      </c>
      <c r="CN68" s="83">
        <f t="shared" ca="1" si="53"/>
        <v>5.9852716837722865E-3</v>
      </c>
      <c r="CO68" s="83">
        <f t="shared" ca="1" si="53"/>
        <v>5.6543775117827598E-3</v>
      </c>
      <c r="CP68" s="83">
        <f t="shared" ca="1" si="53"/>
        <v>5.3417767371261391E-3</v>
      </c>
      <c r="CQ68" s="83">
        <f t="shared" ca="1" si="53"/>
        <v>5.0464580141387407E-3</v>
      </c>
      <c r="CR68" s="83">
        <f t="shared" ca="1" si="53"/>
        <v>4.7674659091360974E-3</v>
      </c>
      <c r="CS68" s="83">
        <f t="shared" ca="1" si="53"/>
        <v>4.5038978093338792E-3</v>
      </c>
      <c r="CT68" s="83">
        <f t="shared" ca="1" si="53"/>
        <v>4.2549010026583156E-3</v>
      </c>
      <c r="CU68" s="83">
        <f t="shared" ca="1" si="50"/>
        <v>4.0196699189985223E-3</v>
      </c>
      <c r="CV68" s="83">
        <f t="shared" ca="1" si="50"/>
        <v>3.7974435239754778E-3</v>
      </c>
      <c r="CW68" s="83">
        <f t="shared" ca="1" si="50"/>
        <v>3.5875028567957886E-3</v>
      </c>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row>
    <row r="69" spans="2:139" x14ac:dyDescent="0.2">
      <c r="B69" s="82">
        <v>15</v>
      </c>
      <c r="C69" s="83">
        <f t="shared" ca="1" si="51"/>
        <v>0.94471526281978624</v>
      </c>
      <c r="D69" s="83">
        <f t="shared" ca="1" si="51"/>
        <v>0.89248692780465777</v>
      </c>
      <c r="E69" s="83">
        <f t="shared" ca="1" si="51"/>
        <v>0.8431460225642009</v>
      </c>
      <c r="F69" s="83">
        <f t="shared" ca="1" si="51"/>
        <v>0.79653291630219647</v>
      </c>
      <c r="G69" s="83">
        <f t="shared" ca="1" si="51"/>
        <v>0.75249680336904035</v>
      </c>
      <c r="H69" s="83">
        <f t="shared" ca="1" si="51"/>
        <v>0.710895215365832</v>
      </c>
      <c r="I69" s="83">
        <f t="shared" ca="1" si="51"/>
        <v>0.6715935602216605</v>
      </c>
      <c r="J69" s="83">
        <f t="shared" ca="1" si="51"/>
        <v>0.63446468675288192</v>
      </c>
      <c r="K69" s="83">
        <f t="shared" ca="1" si="51"/>
        <v>0.59938847329562217</v>
      </c>
      <c r="L69" s="83">
        <f t="shared" ca="1" si="51"/>
        <v>0.56625143908062414</v>
      </c>
      <c r="M69" s="83">
        <f t="shared" ca="1" si="51"/>
        <v>0.53494637709313397</v>
      </c>
      <c r="N69" s="83">
        <f t="shared" ca="1" si="51"/>
        <v>0.50537200723003251</v>
      </c>
      <c r="O69" s="83">
        <f t="shared" ca="1" si="51"/>
        <v>0.47743264863208307</v>
      </c>
      <c r="P69" s="83">
        <f t="shared" ca="1" si="51"/>
        <v>0.45103791013120503</v>
      </c>
      <c r="Q69" s="83">
        <f t="shared" ca="1" si="51"/>
        <v>0.4261023978112885</v>
      </c>
      <c r="R69" s="83">
        <f t="shared" ca="1" si="51"/>
        <v>0.4025454387364325</v>
      </c>
      <c r="S69" s="83">
        <f t="shared" ca="1" si="57"/>
        <v>0.38029081995279501</v>
      </c>
      <c r="T69" s="83">
        <f t="shared" ca="1" si="57"/>
        <v>0.35926654191965673</v>
      </c>
      <c r="U69" s="83">
        <f t="shared" ca="1" si="57"/>
        <v>0.33940458557198427</v>
      </c>
      <c r="V69" s="83">
        <f t="shared" ca="1" si="57"/>
        <v>0.32064069226087777</v>
      </c>
      <c r="W69" s="83">
        <f t="shared" ca="1" si="57"/>
        <v>0.30291415585995335</v>
      </c>
      <c r="X69" s="83">
        <f t="shared" ca="1" si="57"/>
        <v>0.28616762636506954</v>
      </c>
      <c r="Y69" s="83">
        <f t="shared" ca="1" si="57"/>
        <v>0.27034692435199104</v>
      </c>
      <c r="Z69" s="83">
        <f t="shared" ca="1" si="57"/>
        <v>0.25540086569171205</v>
      </c>
      <c r="AA69" s="83">
        <f t="shared" ca="1" si="57"/>
        <v>0.24128109595634667</v>
      </c>
      <c r="AB69" s="83">
        <f t="shared" ca="1" si="57"/>
        <v>0.22794193397984611</v>
      </c>
      <c r="AC69" s="83">
        <f t="shared" ca="1" si="57"/>
        <v>0.21534022406742068</v>
      </c>
      <c r="AD69" s="83">
        <f t="shared" ca="1" si="57"/>
        <v>0.20343519637552498</v>
      </c>
      <c r="AE69" s="83">
        <f t="shared" ca="1" si="57"/>
        <v>0.1921883350106989</v>
      </c>
      <c r="AF69" s="83">
        <f t="shared" ca="1" si="57"/>
        <v>0.18156325342052954</v>
      </c>
      <c r="AG69" s="83">
        <f t="shared" ca="1" si="57"/>
        <v>0.171525576673591</v>
      </c>
      <c r="AH69" s="83">
        <f t="shared" ca="1" si="57"/>
        <v>0.16204283024750693</v>
      </c>
      <c r="AI69" s="83">
        <f t="shared" ca="1" si="54"/>
        <v>0.15308433496533552</v>
      </c>
      <c r="AJ69" s="83">
        <f t="shared" ca="1" si="54"/>
        <v>0.14462110774036915</v>
      </c>
      <c r="AK69" s="83">
        <f t="shared" ca="1" si="54"/>
        <v>0.13662576780823146</v>
      </c>
      <c r="AL69" s="83">
        <f t="shared" ca="1" si="54"/>
        <v>0.12907244814290847</v>
      </c>
      <c r="AM69" s="83">
        <f t="shared" ca="1" si="54"/>
        <v>0.121936711770121</v>
      </c>
      <c r="AN69" s="83">
        <f t="shared" ca="1" si="54"/>
        <v>0.11519547270729039</v>
      </c>
      <c r="AO69" s="83">
        <f t="shared" ca="1" si="54"/>
        <v>0.10882692127431735</v>
      </c>
      <c r="AP69" s="83">
        <f t="shared" ca="1" si="54"/>
        <v>0.10281045353353491</v>
      </c>
      <c r="AQ69" s="83">
        <f t="shared" ca="1" si="54"/>
        <v>9.712660463055485E-2</v>
      </c>
      <c r="AR69" s="83">
        <f t="shared" ca="1" si="54"/>
        <v>9.1756985820348094E-2</v>
      </c>
      <c r="AS69" s="83">
        <f t="shared" ca="1" si="55"/>
        <v>8.6684224974821547E-2</v>
      </c>
      <c r="AT69" s="83">
        <f t="shared" ca="1" si="55"/>
        <v>8.1891910379418009E-2</v>
      </c>
      <c r="AU69" s="83">
        <f t="shared" ca="1" si="55"/>
        <v>7.7364537636906261E-2</v>
      </c>
      <c r="AV69" s="83">
        <f t="shared" ca="1" si="55"/>
        <v>7.3087459506581146E-2</v>
      </c>
      <c r="AW69" s="83">
        <f t="shared" ca="1" si="55"/>
        <v>6.9046838516590298E-2</v>
      </c>
      <c r="AX69" s="83">
        <f t="shared" ca="1" si="55"/>
        <v>6.5229602196075945E-2</v>
      </c>
      <c r="AY69" s="83">
        <f t="shared" ca="1" si="55"/>
        <v>6.1623400782295994E-2</v>
      </c>
      <c r="AZ69" s="83">
        <f t="shared" ca="1" si="55"/>
        <v>5.8216567265895781E-2</v>
      </c>
      <c r="BA69" s="83">
        <f t="shared" ca="1" si="55"/>
        <v>5.4998079645066499E-2</v>
      </c>
      <c r="BB69" s="83">
        <f t="shared" ca="1" si="55"/>
        <v>5.1957525266472536E-2</v>
      </c>
      <c r="BC69" s="83">
        <f t="shared" ca="1" si="55"/>
        <v>4.9085067137581283E-2</v>
      </c>
      <c r="BD69" s="83">
        <f t="shared" ca="1" si="55"/>
        <v>4.6371412101406953E-2</v>
      </c>
      <c r="BE69" s="83">
        <f t="shared" ca="1" si="55"/>
        <v>4.3807780770705289E-2</v>
      </c>
      <c r="BF69" s="83">
        <f t="shared" ca="1" si="55"/>
        <v>4.1385879124348428E-2</v>
      </c>
      <c r="BG69" s="83">
        <f t="shared" ca="1" si="55"/>
        <v>3.9097871673986727E-2</v>
      </c>
      <c r="BH69" s="83">
        <f t="shared" ca="1" si="55"/>
        <v>3.6936356114184644E-2</v>
      </c>
      <c r="BI69" s="83">
        <f t="shared" ca="1" si="56"/>
        <v>3.4894339374017168E-2</v>
      </c>
      <c r="BJ69" s="83">
        <f t="shared" ca="1" si="56"/>
        <v>3.2965214992647443E-2</v>
      </c>
      <c r="BK69" s="83">
        <f t="shared" ca="1" si="56"/>
        <v>3.1142741745689685E-2</v>
      </c>
      <c r="BL69" s="83">
        <f t="shared" ca="1" si="56"/>
        <v>2.9421023453207958E-2</v>
      </c>
      <c r="BM69" s="83">
        <f t="shared" ca="1" si="56"/>
        <v>2.7794489904024451E-2</v>
      </c>
      <c r="BN69" s="83">
        <f t="shared" ca="1" si="56"/>
        <v>2.6257878834622356E-2</v>
      </c>
      <c r="BO69" s="83">
        <f t="shared" ca="1" si="56"/>
        <v>2.4806218904340361E-2</v>
      </c>
      <c r="BP69" s="83">
        <f t="shared" ca="1" si="56"/>
        <v>2.3434813611779053E-2</v>
      </c>
      <c r="BQ69" s="83">
        <f t="shared" ca="1" si="56"/>
        <v>2.2139226100384553E-2</v>
      </c>
      <c r="BR69" s="83">
        <f t="shared" ca="1" si="56"/>
        <v>2.0915264804051464E-2</v>
      </c>
      <c r="BS69" s="83">
        <f t="shared" ca="1" si="56"/>
        <v>1.9758969886304902E-2</v>
      </c>
      <c r="BT69" s="83">
        <f t="shared" ca="1" si="56"/>
        <v>1.8666600429188777E-2</v>
      </c>
      <c r="BU69" s="83">
        <f t="shared" ca="1" si="56"/>
        <v>1.7634622330413009E-2</v>
      </c>
      <c r="BV69" s="83">
        <f t="shared" ca="1" si="56"/>
        <v>1.6659696869603797E-2</v>
      </c>
      <c r="BW69" s="83">
        <f t="shared" ca="1" si="56"/>
        <v>1.5738669906665722E-2</v>
      </c>
      <c r="BX69" s="83">
        <f t="shared" ca="1" si="56"/>
        <v>1.4868561677309568E-2</v>
      </c>
      <c r="BY69" s="83">
        <f t="shared" ca="1" si="53"/>
        <v>1.404655715273171E-2</v>
      </c>
      <c r="BZ69" s="83">
        <f t="shared" ca="1" si="53"/>
        <v>1.3269996932256086E-2</v>
      </c>
      <c r="CA69" s="83">
        <f t="shared" ca="1" si="53"/>
        <v>1.2536368639474065E-2</v>
      </c>
      <c r="CB69" s="83">
        <f t="shared" ca="1" si="53"/>
        <v>1.1843298794046468E-2</v>
      </c>
      <c r="CC69" s="83">
        <f t="shared" ca="1" si="53"/>
        <v>1.1188545132870866E-2</v>
      </c>
      <c r="CD69" s="83">
        <f t="shared" ca="1" si="53"/>
        <v>1.056998935577114E-2</v>
      </c>
      <c r="CE69" s="83">
        <f t="shared" ca="1" si="53"/>
        <v>9.9856302722396758E-3</v>
      </c>
      <c r="CF69" s="83">
        <f t="shared" ca="1" si="53"/>
        <v>9.4335773270601189E-3</v>
      </c>
      <c r="CG69" s="83">
        <f t="shared" ca="1" si="53"/>
        <v>8.9120444838643766E-3</v>
      </c>
      <c r="CH69" s="83">
        <f t="shared" ca="1" si="53"/>
        <v>8.4193444468355604E-3</v>
      </c>
      <c r="CI69" s="83">
        <f t="shared" ca="1" si="53"/>
        <v>7.953883201862565E-3</v>
      </c>
      <c r="CJ69" s="83">
        <f t="shared" ca="1" si="53"/>
        <v>7.5141548594854762E-3</v>
      </c>
      <c r="CK69" s="83">
        <f t="shared" ca="1" si="53"/>
        <v>7.0987367829473957E-3</v>
      </c>
      <c r="CL69" s="83">
        <f t="shared" ca="1" si="53"/>
        <v>6.7062849855906324E-3</v>
      </c>
      <c r="CM69" s="83">
        <f t="shared" ca="1" si="53"/>
        <v>6.3355297827066403E-3</v>
      </c>
      <c r="CN69" s="83">
        <f t="shared" ca="1" si="53"/>
        <v>5.9852716837722865E-3</v>
      </c>
      <c r="CO69" s="83">
        <f t="shared" ca="1" si="53"/>
        <v>5.6543775117827598E-3</v>
      </c>
      <c r="CP69" s="83">
        <f t="shared" ca="1" si="53"/>
        <v>5.3417767371261391E-3</v>
      </c>
      <c r="CQ69" s="83">
        <f t="shared" ca="1" si="53"/>
        <v>5.0464580141387407E-3</v>
      </c>
      <c r="CR69" s="83">
        <f t="shared" ca="1" si="53"/>
        <v>4.7674659091360974E-3</v>
      </c>
      <c r="CS69" s="83">
        <f t="shared" ca="1" si="53"/>
        <v>4.5038978093338792E-3</v>
      </c>
      <c r="CT69" s="83">
        <f t="shared" ca="1" si="53"/>
        <v>4.2549010026583156E-3</v>
      </c>
      <c r="CU69" s="83">
        <f t="shared" ca="1" si="50"/>
        <v>4.0196699189985223E-3</v>
      </c>
      <c r="CV69" s="83">
        <f t="shared" ca="1" si="50"/>
        <v>3.7974435239754778E-3</v>
      </c>
      <c r="CW69" s="83">
        <f t="shared" ca="1" si="50"/>
        <v>3.5875028567957886E-3</v>
      </c>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row>
    <row r="70" spans="2:139" x14ac:dyDescent="0.2">
      <c r="CU70" s="65"/>
    </row>
    <row r="71" spans="2:139" x14ac:dyDescent="0.2">
      <c r="CU71" s="65"/>
    </row>
    <row r="72" spans="2:139" x14ac:dyDescent="0.2">
      <c r="CU72" s="65"/>
    </row>
    <row r="73" spans="2:139" x14ac:dyDescent="0.2">
      <c r="CU73" s="65"/>
    </row>
  </sheetData>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38"/>
  <sheetViews>
    <sheetView zoomScaleNormal="100" workbookViewId="0">
      <selection activeCell="K42" sqref="K42"/>
    </sheetView>
  </sheetViews>
  <sheetFormatPr defaultRowHeight="12.75" x14ac:dyDescent="0.2"/>
  <cols>
    <col min="1" max="1" width="70.6640625" style="16" customWidth="1"/>
    <col min="2" max="102" width="10.6640625" style="16" customWidth="1"/>
    <col min="103" max="16384" width="9.33203125" style="16"/>
  </cols>
  <sheetData>
    <row r="1" spans="1:4" ht="13.35" customHeight="1" x14ac:dyDescent="0.2">
      <c r="A1" s="76" t="s">
        <v>162</v>
      </c>
    </row>
    <row r="2" spans="1:4" ht="13.35" customHeight="1" x14ac:dyDescent="0.2">
      <c r="A2" s="77" t="s">
        <v>163</v>
      </c>
      <c r="B2" s="14" t="s">
        <v>242</v>
      </c>
      <c r="D2" s="54"/>
    </row>
    <row r="3" spans="1:4" ht="13.35" customHeight="1" x14ac:dyDescent="0.2">
      <c r="A3" s="77" t="s">
        <v>223</v>
      </c>
      <c r="D3" s="26"/>
    </row>
    <row r="4" spans="1:4" ht="13.35" customHeight="1" x14ac:dyDescent="0.2">
      <c r="A4" s="16" t="s">
        <v>243</v>
      </c>
    </row>
    <row r="5" spans="1:4" ht="13.35" customHeight="1" x14ac:dyDescent="0.2"/>
    <row r="6" spans="1:4" ht="13.35" customHeight="1" x14ac:dyDescent="0.2">
      <c r="A6" s="31" t="s">
        <v>164</v>
      </c>
    </row>
    <row r="7" spans="1:4" ht="13.35" customHeight="1" x14ac:dyDescent="0.2">
      <c r="A7" s="26" t="s">
        <v>214</v>
      </c>
      <c r="B7" s="38"/>
      <c r="C7" s="38"/>
    </row>
    <row r="8" spans="1:4" ht="13.35" customHeight="1" x14ac:dyDescent="0.2">
      <c r="A8" s="26" t="s">
        <v>58</v>
      </c>
      <c r="B8" s="28">
        <v>2.4E-2</v>
      </c>
      <c r="C8" s="38"/>
    </row>
    <row r="9" spans="1:4" ht="13.35" customHeight="1" x14ac:dyDescent="0.2">
      <c r="A9" s="26" t="s">
        <v>60</v>
      </c>
      <c r="B9" s="28"/>
      <c r="C9" s="38"/>
    </row>
    <row r="10" spans="1:4" ht="13.35" customHeight="1" x14ac:dyDescent="0.2">
      <c r="A10" s="26"/>
      <c r="B10" s="29"/>
      <c r="C10" s="27"/>
    </row>
    <row r="11" spans="1:4" ht="13.35" customHeight="1" x14ac:dyDescent="0.2">
      <c r="A11" s="26" t="s">
        <v>205</v>
      </c>
      <c r="B11" s="32">
        <v>0.24</v>
      </c>
      <c r="C11" s="38"/>
    </row>
    <row r="12" spans="1:4" ht="13.35" customHeight="1" x14ac:dyDescent="0.2">
      <c r="A12" s="26"/>
      <c r="B12" s="29"/>
      <c r="C12" s="27"/>
    </row>
    <row r="13" spans="1:4" ht="13.35" customHeight="1" x14ac:dyDescent="0.2">
      <c r="A13" s="26" t="s">
        <v>8</v>
      </c>
      <c r="B13" s="78">
        <v>40</v>
      </c>
      <c r="C13" s="27"/>
    </row>
    <row r="14" spans="1:4" ht="13.35" customHeight="1" x14ac:dyDescent="0.2">
      <c r="A14" s="26"/>
      <c r="B14" s="35"/>
      <c r="C14" s="27"/>
    </row>
    <row r="15" spans="1:4" ht="13.35" customHeight="1" x14ac:dyDescent="0.2">
      <c r="A15" s="26" t="s">
        <v>209</v>
      </c>
      <c r="B15" s="79">
        <v>2021</v>
      </c>
      <c r="C15" s="27"/>
    </row>
    <row r="16" spans="1:4" ht="13.35" customHeight="1" x14ac:dyDescent="0.2">
      <c r="A16" s="36"/>
      <c r="B16" s="37"/>
      <c r="C16" s="38"/>
    </row>
    <row r="17" spans="1:102" ht="13.35" customHeight="1" x14ac:dyDescent="0.2">
      <c r="A17" s="31" t="s">
        <v>49</v>
      </c>
      <c r="B17" s="34"/>
    </row>
    <row r="18" spans="1:102" ht="13.35" customHeight="1" x14ac:dyDescent="0.2">
      <c r="A18" s="52"/>
      <c r="B18" s="53"/>
      <c r="C18" s="30"/>
      <c r="D18" s="31">
        <v>2018</v>
      </c>
      <c r="E18" s="31">
        <f>D$18+1</f>
        <v>2019</v>
      </c>
      <c r="F18" s="31">
        <f t="shared" ref="F18:BQ18" si="0">E$18+1</f>
        <v>2020</v>
      </c>
      <c r="G18" s="31">
        <f t="shared" si="0"/>
        <v>2021</v>
      </c>
      <c r="H18" s="31">
        <f t="shared" si="0"/>
        <v>2022</v>
      </c>
      <c r="I18" s="31">
        <f t="shared" si="0"/>
        <v>2023</v>
      </c>
      <c r="J18" s="31">
        <f t="shared" si="0"/>
        <v>2024</v>
      </c>
      <c r="K18" s="31">
        <f t="shared" si="0"/>
        <v>2025</v>
      </c>
      <c r="L18" s="31">
        <f t="shared" si="0"/>
        <v>2026</v>
      </c>
      <c r="M18" s="31">
        <f t="shared" si="0"/>
        <v>2027</v>
      </c>
      <c r="N18" s="31">
        <f t="shared" si="0"/>
        <v>2028</v>
      </c>
      <c r="O18" s="31">
        <f t="shared" si="0"/>
        <v>2029</v>
      </c>
      <c r="P18" s="31">
        <f t="shared" si="0"/>
        <v>2030</v>
      </c>
      <c r="Q18" s="31">
        <f t="shared" si="0"/>
        <v>2031</v>
      </c>
      <c r="R18" s="31">
        <f t="shared" si="0"/>
        <v>2032</v>
      </c>
      <c r="S18" s="31">
        <f t="shared" si="0"/>
        <v>2033</v>
      </c>
      <c r="T18" s="31">
        <f t="shared" si="0"/>
        <v>2034</v>
      </c>
      <c r="U18" s="31">
        <f t="shared" si="0"/>
        <v>2035</v>
      </c>
      <c r="V18" s="31">
        <f t="shared" si="0"/>
        <v>2036</v>
      </c>
      <c r="W18" s="31">
        <f t="shared" si="0"/>
        <v>2037</v>
      </c>
      <c r="X18" s="31">
        <f t="shared" si="0"/>
        <v>2038</v>
      </c>
      <c r="Y18" s="31">
        <f t="shared" si="0"/>
        <v>2039</v>
      </c>
      <c r="Z18" s="31">
        <f t="shared" si="0"/>
        <v>2040</v>
      </c>
      <c r="AA18" s="31">
        <f t="shared" si="0"/>
        <v>2041</v>
      </c>
      <c r="AB18" s="31">
        <f t="shared" si="0"/>
        <v>2042</v>
      </c>
      <c r="AC18" s="31">
        <f t="shared" si="0"/>
        <v>2043</v>
      </c>
      <c r="AD18" s="31">
        <f t="shared" si="0"/>
        <v>2044</v>
      </c>
      <c r="AE18" s="31">
        <f t="shared" si="0"/>
        <v>2045</v>
      </c>
      <c r="AF18" s="31">
        <f t="shared" si="0"/>
        <v>2046</v>
      </c>
      <c r="AG18" s="31">
        <f t="shared" si="0"/>
        <v>2047</v>
      </c>
      <c r="AH18" s="31">
        <f t="shared" si="0"/>
        <v>2048</v>
      </c>
      <c r="AI18" s="31">
        <f t="shared" si="0"/>
        <v>2049</v>
      </c>
      <c r="AJ18" s="31">
        <f t="shared" si="0"/>
        <v>2050</v>
      </c>
      <c r="AK18" s="31">
        <f t="shared" si="0"/>
        <v>2051</v>
      </c>
      <c r="AL18" s="31">
        <f t="shared" si="0"/>
        <v>2052</v>
      </c>
      <c r="AM18" s="31">
        <f t="shared" si="0"/>
        <v>2053</v>
      </c>
      <c r="AN18" s="31">
        <f t="shared" si="0"/>
        <v>2054</v>
      </c>
      <c r="AO18" s="31">
        <f t="shared" si="0"/>
        <v>2055</v>
      </c>
      <c r="AP18" s="31">
        <f t="shared" si="0"/>
        <v>2056</v>
      </c>
      <c r="AQ18" s="31">
        <f t="shared" si="0"/>
        <v>2057</v>
      </c>
      <c r="AR18" s="31">
        <f t="shared" si="0"/>
        <v>2058</v>
      </c>
      <c r="AS18" s="31">
        <f t="shared" si="0"/>
        <v>2059</v>
      </c>
      <c r="AT18" s="31">
        <f t="shared" si="0"/>
        <v>2060</v>
      </c>
      <c r="AU18" s="31">
        <f t="shared" si="0"/>
        <v>2061</v>
      </c>
      <c r="AV18" s="31">
        <f t="shared" si="0"/>
        <v>2062</v>
      </c>
      <c r="AW18" s="31">
        <f t="shared" si="0"/>
        <v>2063</v>
      </c>
      <c r="AX18" s="31">
        <f t="shared" si="0"/>
        <v>2064</v>
      </c>
      <c r="AY18" s="31">
        <f t="shared" si="0"/>
        <v>2065</v>
      </c>
      <c r="AZ18" s="31">
        <f t="shared" si="0"/>
        <v>2066</v>
      </c>
      <c r="BA18" s="31">
        <f t="shared" si="0"/>
        <v>2067</v>
      </c>
      <c r="BB18" s="31">
        <f t="shared" si="0"/>
        <v>2068</v>
      </c>
      <c r="BC18" s="31">
        <f t="shared" si="0"/>
        <v>2069</v>
      </c>
      <c r="BD18" s="31">
        <f t="shared" si="0"/>
        <v>2070</v>
      </c>
      <c r="BE18" s="31">
        <f t="shared" si="0"/>
        <v>2071</v>
      </c>
      <c r="BF18" s="31">
        <f t="shared" si="0"/>
        <v>2072</v>
      </c>
      <c r="BG18" s="31">
        <f t="shared" si="0"/>
        <v>2073</v>
      </c>
      <c r="BH18" s="31">
        <f t="shared" si="0"/>
        <v>2074</v>
      </c>
      <c r="BI18" s="31">
        <f t="shared" si="0"/>
        <v>2075</v>
      </c>
      <c r="BJ18" s="31">
        <f t="shared" si="0"/>
        <v>2076</v>
      </c>
      <c r="BK18" s="31">
        <f t="shared" si="0"/>
        <v>2077</v>
      </c>
      <c r="BL18" s="31">
        <f t="shared" si="0"/>
        <v>2078</v>
      </c>
      <c r="BM18" s="31">
        <f t="shared" si="0"/>
        <v>2079</v>
      </c>
      <c r="BN18" s="31">
        <f t="shared" si="0"/>
        <v>2080</v>
      </c>
      <c r="BO18" s="31">
        <f t="shared" si="0"/>
        <v>2081</v>
      </c>
      <c r="BP18" s="31">
        <f t="shared" si="0"/>
        <v>2082</v>
      </c>
      <c r="BQ18" s="31">
        <f t="shared" si="0"/>
        <v>2083</v>
      </c>
      <c r="BR18" s="31">
        <f t="shared" ref="BR18:CU18" si="1">BQ$18+1</f>
        <v>2084</v>
      </c>
      <c r="BS18" s="31">
        <f t="shared" si="1"/>
        <v>2085</v>
      </c>
      <c r="BT18" s="31">
        <f t="shared" si="1"/>
        <v>2086</v>
      </c>
      <c r="BU18" s="31">
        <f t="shared" si="1"/>
        <v>2087</v>
      </c>
      <c r="BV18" s="31">
        <f t="shared" si="1"/>
        <v>2088</v>
      </c>
      <c r="BW18" s="31">
        <f t="shared" si="1"/>
        <v>2089</v>
      </c>
      <c r="BX18" s="31">
        <f t="shared" si="1"/>
        <v>2090</v>
      </c>
      <c r="BY18" s="31">
        <f t="shared" si="1"/>
        <v>2091</v>
      </c>
      <c r="BZ18" s="31">
        <f t="shared" si="1"/>
        <v>2092</v>
      </c>
      <c r="CA18" s="31">
        <f t="shared" si="1"/>
        <v>2093</v>
      </c>
      <c r="CB18" s="31">
        <f t="shared" si="1"/>
        <v>2094</v>
      </c>
      <c r="CC18" s="31">
        <f t="shared" si="1"/>
        <v>2095</v>
      </c>
      <c r="CD18" s="31">
        <f t="shared" si="1"/>
        <v>2096</v>
      </c>
      <c r="CE18" s="31">
        <f t="shared" si="1"/>
        <v>2097</v>
      </c>
      <c r="CF18" s="31">
        <f t="shared" si="1"/>
        <v>2098</v>
      </c>
      <c r="CG18" s="31">
        <f t="shared" si="1"/>
        <v>2099</v>
      </c>
      <c r="CH18" s="31">
        <f t="shared" si="1"/>
        <v>2100</v>
      </c>
      <c r="CI18" s="31">
        <f t="shared" si="1"/>
        <v>2101</v>
      </c>
      <c r="CJ18" s="31">
        <f t="shared" si="1"/>
        <v>2102</v>
      </c>
      <c r="CK18" s="31">
        <f t="shared" si="1"/>
        <v>2103</v>
      </c>
      <c r="CL18" s="31">
        <f t="shared" si="1"/>
        <v>2104</v>
      </c>
      <c r="CM18" s="31">
        <f t="shared" si="1"/>
        <v>2105</v>
      </c>
      <c r="CN18" s="31">
        <f t="shared" si="1"/>
        <v>2106</v>
      </c>
      <c r="CO18" s="31">
        <f t="shared" si="1"/>
        <v>2107</v>
      </c>
      <c r="CP18" s="31">
        <f t="shared" si="1"/>
        <v>2108</v>
      </c>
      <c r="CQ18" s="31">
        <f t="shared" si="1"/>
        <v>2109</v>
      </c>
      <c r="CR18" s="31">
        <f t="shared" si="1"/>
        <v>2110</v>
      </c>
      <c r="CS18" s="31">
        <f t="shared" si="1"/>
        <v>2111</v>
      </c>
      <c r="CT18" s="31">
        <f t="shared" si="1"/>
        <v>2112</v>
      </c>
      <c r="CU18" s="31">
        <f t="shared" si="1"/>
        <v>2113</v>
      </c>
      <c r="CV18" s="31">
        <f>CU$18+1</f>
        <v>2114</v>
      </c>
      <c r="CW18" s="31">
        <f>CV$18+1</f>
        <v>2115</v>
      </c>
      <c r="CX18" s="31">
        <f>CW$18+1</f>
        <v>2116</v>
      </c>
    </row>
    <row r="19" spans="1:102" ht="13.35" customHeight="1" x14ac:dyDescent="0.2">
      <c r="A19" s="36" t="s">
        <v>32</v>
      </c>
      <c r="B19" s="39"/>
      <c r="C19" s="27"/>
      <c r="D19" s="42">
        <v>0.5</v>
      </c>
      <c r="E19" s="42">
        <v>1</v>
      </c>
      <c r="F19" s="42">
        <v>1.5</v>
      </c>
      <c r="G19" s="42">
        <v>2.2000000000000002</v>
      </c>
      <c r="H19" s="43">
        <v>2.5</v>
      </c>
      <c r="I19" s="43"/>
      <c r="J19" s="43"/>
      <c r="K19" s="43"/>
      <c r="L19" s="43"/>
      <c r="M19" s="43"/>
      <c r="N19" s="43"/>
      <c r="O19" s="43"/>
      <c r="P19" s="43"/>
      <c r="Q19" s="43"/>
      <c r="R19" s="43"/>
    </row>
    <row r="20" spans="1:102" ht="13.35" customHeight="1" x14ac:dyDescent="0.2">
      <c r="A20" s="36"/>
      <c r="B20" s="39"/>
      <c r="C20" s="39"/>
      <c r="D20" s="39"/>
      <c r="E20" s="39"/>
      <c r="F20" s="39"/>
      <c r="G20" s="39"/>
      <c r="H20" s="39"/>
      <c r="I20" s="39"/>
      <c r="J20" s="39"/>
      <c r="K20" s="43"/>
      <c r="L20" s="43"/>
    </row>
    <row r="21" spans="1:102" ht="13.35" customHeight="1" x14ac:dyDescent="0.2">
      <c r="A21" s="36" t="s">
        <v>42</v>
      </c>
      <c r="B21" s="39"/>
      <c r="C21" s="27"/>
      <c r="D21" s="42">
        <v>3.7919999999999998</v>
      </c>
      <c r="E21" s="42">
        <v>3.3719999999999999</v>
      </c>
      <c r="F21" s="42">
        <v>3.7170000000000001</v>
      </c>
      <c r="G21" s="42">
        <v>4.0350000000000001</v>
      </c>
      <c r="H21" s="42">
        <v>4.5359999999999996</v>
      </c>
      <c r="I21" s="42"/>
      <c r="J21" s="45"/>
      <c r="K21" s="45"/>
      <c r="L21" s="45"/>
      <c r="M21" s="45"/>
      <c r="N21" s="45"/>
      <c r="O21" s="45"/>
    </row>
    <row r="22" spans="1:102" ht="13.35" customHeight="1" x14ac:dyDescent="0.2">
      <c r="A22" s="36"/>
      <c r="B22" s="39"/>
      <c r="C22" s="27"/>
      <c r="D22" s="42"/>
      <c r="E22" s="42"/>
      <c r="F22" s="42"/>
      <c r="G22" s="42"/>
      <c r="H22" s="42"/>
      <c r="I22" s="42"/>
      <c r="J22" s="45"/>
      <c r="K22" s="45"/>
      <c r="L22" s="45"/>
      <c r="M22" s="45"/>
      <c r="N22" s="45"/>
      <c r="O22" s="45"/>
    </row>
    <row r="23" spans="1:102" ht="13.35" customHeight="1" x14ac:dyDescent="0.2">
      <c r="A23" s="36" t="s">
        <v>29</v>
      </c>
      <c r="B23" s="39"/>
      <c r="C23" s="27"/>
      <c r="D23" s="42">
        <v>0.70699999999999996</v>
      </c>
      <c r="E23" s="42">
        <v>0.80700000000000005</v>
      </c>
      <c r="F23" s="42">
        <v>0.89</v>
      </c>
      <c r="G23" s="42">
        <v>0.96799999999999997</v>
      </c>
      <c r="H23" s="42">
        <v>1.089</v>
      </c>
      <c r="I23" s="42"/>
      <c r="J23" s="45"/>
      <c r="K23" s="45"/>
      <c r="L23" s="45"/>
      <c r="M23" s="45"/>
      <c r="N23" s="45"/>
      <c r="O23" s="45"/>
    </row>
    <row r="24" spans="1:102" ht="13.35" customHeight="1" x14ac:dyDescent="0.2">
      <c r="A24" s="36"/>
      <c r="B24" s="39"/>
      <c r="C24" s="27"/>
      <c r="D24" s="42"/>
      <c r="E24" s="42"/>
      <c r="F24" s="42"/>
      <c r="G24" s="42"/>
      <c r="H24" s="42"/>
      <c r="I24" s="42"/>
      <c r="J24" s="45"/>
      <c r="K24" s="45"/>
      <c r="L24" s="45"/>
      <c r="M24" s="45"/>
      <c r="N24" s="45"/>
      <c r="O24" s="45"/>
    </row>
    <row r="25" spans="1:102" ht="13.35" customHeight="1" x14ac:dyDescent="0.2">
      <c r="A25" s="36" t="s">
        <v>54</v>
      </c>
      <c r="B25" s="39"/>
      <c r="C25" s="27"/>
      <c r="D25" s="42">
        <v>0.05</v>
      </c>
      <c r="E25" s="42">
        <v>2.4E-2</v>
      </c>
      <c r="F25" s="42">
        <v>2.9000000000000001E-2</v>
      </c>
      <c r="G25" s="42">
        <v>3.4000000000000002E-2</v>
      </c>
      <c r="H25" s="42">
        <v>3.9E-2</v>
      </c>
      <c r="I25" s="42"/>
      <c r="J25" s="45"/>
      <c r="K25" s="45"/>
      <c r="L25" s="45"/>
      <c r="M25" s="45"/>
      <c r="N25" s="45"/>
      <c r="O25" s="45"/>
    </row>
    <row r="26" spans="1:102" ht="13.35" customHeight="1" x14ac:dyDescent="0.2">
      <c r="A26" s="36"/>
      <c r="B26" s="39"/>
      <c r="C26" s="27"/>
      <c r="D26" s="46"/>
      <c r="E26" s="46"/>
      <c r="F26" s="46"/>
      <c r="G26" s="36"/>
      <c r="H26" s="36"/>
      <c r="I26" s="42"/>
      <c r="J26" s="36"/>
      <c r="K26" s="36"/>
      <c r="L26" s="36"/>
    </row>
    <row r="27" spans="1:102" ht="13.35" customHeight="1" x14ac:dyDescent="0.2">
      <c r="A27" s="31" t="s">
        <v>7</v>
      </c>
      <c r="B27" s="34"/>
      <c r="C27" s="51"/>
      <c r="D27" s="31">
        <f>D$18</f>
        <v>2018</v>
      </c>
      <c r="E27" s="31">
        <f t="shared" ref="E27:BP27" si="2">E$18</f>
        <v>2019</v>
      </c>
      <c r="F27" s="31">
        <f t="shared" si="2"/>
        <v>2020</v>
      </c>
      <c r="G27" s="31">
        <f t="shared" si="2"/>
        <v>2021</v>
      </c>
      <c r="H27" s="31">
        <f t="shared" si="2"/>
        <v>2022</v>
      </c>
      <c r="I27" s="31">
        <f t="shared" si="2"/>
        <v>2023</v>
      </c>
      <c r="J27" s="31">
        <f t="shared" si="2"/>
        <v>2024</v>
      </c>
      <c r="K27" s="31">
        <f t="shared" si="2"/>
        <v>2025</v>
      </c>
      <c r="L27" s="31">
        <f t="shared" si="2"/>
        <v>2026</v>
      </c>
      <c r="M27" s="31">
        <f t="shared" si="2"/>
        <v>2027</v>
      </c>
      <c r="N27" s="31">
        <f t="shared" si="2"/>
        <v>2028</v>
      </c>
      <c r="O27" s="31">
        <f t="shared" si="2"/>
        <v>2029</v>
      </c>
      <c r="P27" s="31">
        <f t="shared" si="2"/>
        <v>2030</v>
      </c>
      <c r="Q27" s="31">
        <f t="shared" si="2"/>
        <v>2031</v>
      </c>
      <c r="R27" s="31">
        <f t="shared" si="2"/>
        <v>2032</v>
      </c>
      <c r="S27" s="31">
        <f t="shared" si="2"/>
        <v>2033</v>
      </c>
      <c r="T27" s="31">
        <f t="shared" si="2"/>
        <v>2034</v>
      </c>
      <c r="U27" s="31">
        <f t="shared" si="2"/>
        <v>2035</v>
      </c>
      <c r="V27" s="31">
        <f t="shared" si="2"/>
        <v>2036</v>
      </c>
      <c r="W27" s="31">
        <f t="shared" si="2"/>
        <v>2037</v>
      </c>
      <c r="X27" s="31">
        <f t="shared" si="2"/>
        <v>2038</v>
      </c>
      <c r="Y27" s="31">
        <f t="shared" si="2"/>
        <v>2039</v>
      </c>
      <c r="Z27" s="31">
        <f t="shared" si="2"/>
        <v>2040</v>
      </c>
      <c r="AA27" s="31">
        <f t="shared" si="2"/>
        <v>2041</v>
      </c>
      <c r="AB27" s="31">
        <f t="shared" si="2"/>
        <v>2042</v>
      </c>
      <c r="AC27" s="31">
        <f t="shared" si="2"/>
        <v>2043</v>
      </c>
      <c r="AD27" s="31">
        <f t="shared" si="2"/>
        <v>2044</v>
      </c>
      <c r="AE27" s="31">
        <f t="shared" si="2"/>
        <v>2045</v>
      </c>
      <c r="AF27" s="31">
        <f t="shared" si="2"/>
        <v>2046</v>
      </c>
      <c r="AG27" s="31">
        <f t="shared" si="2"/>
        <v>2047</v>
      </c>
      <c r="AH27" s="31">
        <f t="shared" si="2"/>
        <v>2048</v>
      </c>
      <c r="AI27" s="31">
        <f t="shared" si="2"/>
        <v>2049</v>
      </c>
      <c r="AJ27" s="31">
        <f t="shared" si="2"/>
        <v>2050</v>
      </c>
      <c r="AK27" s="31">
        <f t="shared" si="2"/>
        <v>2051</v>
      </c>
      <c r="AL27" s="31">
        <f t="shared" si="2"/>
        <v>2052</v>
      </c>
      <c r="AM27" s="31">
        <f t="shared" si="2"/>
        <v>2053</v>
      </c>
      <c r="AN27" s="31">
        <f t="shared" si="2"/>
        <v>2054</v>
      </c>
      <c r="AO27" s="31">
        <f t="shared" si="2"/>
        <v>2055</v>
      </c>
      <c r="AP27" s="31">
        <f t="shared" si="2"/>
        <v>2056</v>
      </c>
      <c r="AQ27" s="31">
        <f t="shared" si="2"/>
        <v>2057</v>
      </c>
      <c r="AR27" s="31">
        <f t="shared" si="2"/>
        <v>2058</v>
      </c>
      <c r="AS27" s="31">
        <f t="shared" si="2"/>
        <v>2059</v>
      </c>
      <c r="AT27" s="31">
        <f t="shared" si="2"/>
        <v>2060</v>
      </c>
      <c r="AU27" s="31">
        <f t="shared" si="2"/>
        <v>2061</v>
      </c>
      <c r="AV27" s="31">
        <f t="shared" si="2"/>
        <v>2062</v>
      </c>
      <c r="AW27" s="31">
        <f t="shared" si="2"/>
        <v>2063</v>
      </c>
      <c r="AX27" s="31">
        <f t="shared" si="2"/>
        <v>2064</v>
      </c>
      <c r="AY27" s="31">
        <f t="shared" si="2"/>
        <v>2065</v>
      </c>
      <c r="AZ27" s="31">
        <f t="shared" si="2"/>
        <v>2066</v>
      </c>
      <c r="BA27" s="31">
        <f t="shared" si="2"/>
        <v>2067</v>
      </c>
      <c r="BB27" s="31">
        <f t="shared" si="2"/>
        <v>2068</v>
      </c>
      <c r="BC27" s="31">
        <f t="shared" si="2"/>
        <v>2069</v>
      </c>
      <c r="BD27" s="31">
        <f t="shared" si="2"/>
        <v>2070</v>
      </c>
      <c r="BE27" s="31">
        <f t="shared" si="2"/>
        <v>2071</v>
      </c>
      <c r="BF27" s="31">
        <f t="shared" si="2"/>
        <v>2072</v>
      </c>
      <c r="BG27" s="31">
        <f t="shared" si="2"/>
        <v>2073</v>
      </c>
      <c r="BH27" s="31">
        <f t="shared" si="2"/>
        <v>2074</v>
      </c>
      <c r="BI27" s="31">
        <f t="shared" si="2"/>
        <v>2075</v>
      </c>
      <c r="BJ27" s="31">
        <f t="shared" si="2"/>
        <v>2076</v>
      </c>
      <c r="BK27" s="31">
        <f t="shared" si="2"/>
        <v>2077</v>
      </c>
      <c r="BL27" s="31">
        <f t="shared" si="2"/>
        <v>2078</v>
      </c>
      <c r="BM27" s="31">
        <f t="shared" si="2"/>
        <v>2079</v>
      </c>
      <c r="BN27" s="31">
        <f t="shared" si="2"/>
        <v>2080</v>
      </c>
      <c r="BO27" s="31">
        <f t="shared" si="2"/>
        <v>2081</v>
      </c>
      <c r="BP27" s="31">
        <f t="shared" si="2"/>
        <v>2082</v>
      </c>
      <c r="BQ27" s="31">
        <f t="shared" ref="BQ27:CX27" si="3">BQ$18</f>
        <v>2083</v>
      </c>
      <c r="BR27" s="31">
        <f t="shared" si="3"/>
        <v>2084</v>
      </c>
      <c r="BS27" s="31">
        <f t="shared" si="3"/>
        <v>2085</v>
      </c>
      <c r="BT27" s="31">
        <f t="shared" si="3"/>
        <v>2086</v>
      </c>
      <c r="BU27" s="31">
        <f t="shared" si="3"/>
        <v>2087</v>
      </c>
      <c r="BV27" s="31">
        <f t="shared" si="3"/>
        <v>2088</v>
      </c>
      <c r="BW27" s="31">
        <f t="shared" si="3"/>
        <v>2089</v>
      </c>
      <c r="BX27" s="31">
        <f t="shared" si="3"/>
        <v>2090</v>
      </c>
      <c r="BY27" s="31">
        <f t="shared" si="3"/>
        <v>2091</v>
      </c>
      <c r="BZ27" s="31">
        <f t="shared" si="3"/>
        <v>2092</v>
      </c>
      <c r="CA27" s="31">
        <f t="shared" si="3"/>
        <v>2093</v>
      </c>
      <c r="CB27" s="31">
        <f t="shared" si="3"/>
        <v>2094</v>
      </c>
      <c r="CC27" s="31">
        <f t="shared" si="3"/>
        <v>2095</v>
      </c>
      <c r="CD27" s="31">
        <f t="shared" si="3"/>
        <v>2096</v>
      </c>
      <c r="CE27" s="31">
        <f t="shared" si="3"/>
        <v>2097</v>
      </c>
      <c r="CF27" s="31">
        <f t="shared" si="3"/>
        <v>2098</v>
      </c>
      <c r="CG27" s="31">
        <f t="shared" si="3"/>
        <v>2099</v>
      </c>
      <c r="CH27" s="31">
        <f t="shared" si="3"/>
        <v>2100</v>
      </c>
      <c r="CI27" s="31">
        <f t="shared" si="3"/>
        <v>2101</v>
      </c>
      <c r="CJ27" s="31">
        <f t="shared" si="3"/>
        <v>2102</v>
      </c>
      <c r="CK27" s="31">
        <f t="shared" si="3"/>
        <v>2103</v>
      </c>
      <c r="CL27" s="31">
        <f t="shared" si="3"/>
        <v>2104</v>
      </c>
      <c r="CM27" s="31">
        <f t="shared" si="3"/>
        <v>2105</v>
      </c>
      <c r="CN27" s="31">
        <f t="shared" si="3"/>
        <v>2106</v>
      </c>
      <c r="CO27" s="31">
        <f t="shared" si="3"/>
        <v>2107</v>
      </c>
      <c r="CP27" s="31">
        <f t="shared" si="3"/>
        <v>2108</v>
      </c>
      <c r="CQ27" s="31">
        <f t="shared" si="3"/>
        <v>2109</v>
      </c>
      <c r="CR27" s="31">
        <f t="shared" si="3"/>
        <v>2110</v>
      </c>
      <c r="CS27" s="31">
        <f t="shared" si="3"/>
        <v>2111</v>
      </c>
      <c r="CT27" s="31">
        <f t="shared" si="3"/>
        <v>2112</v>
      </c>
      <c r="CU27" s="31">
        <f t="shared" si="3"/>
        <v>2113</v>
      </c>
      <c r="CV27" s="31">
        <f t="shared" si="3"/>
        <v>2114</v>
      </c>
      <c r="CW27" s="31">
        <f t="shared" si="3"/>
        <v>2115</v>
      </c>
      <c r="CX27" s="31">
        <f t="shared" si="3"/>
        <v>2116</v>
      </c>
    </row>
    <row r="28" spans="1:102" ht="13.35" customHeight="1" x14ac:dyDescent="0.2">
      <c r="A28" s="36" t="s">
        <v>7</v>
      </c>
      <c r="B28" s="39"/>
      <c r="C28" s="27"/>
      <c r="D28" s="47">
        <v>0</v>
      </c>
      <c r="E28" s="47">
        <v>0</v>
      </c>
      <c r="F28" s="47">
        <v>0</v>
      </c>
      <c r="G28" s="47">
        <v>0</v>
      </c>
      <c r="H28" s="47">
        <v>0</v>
      </c>
      <c r="I28" s="47">
        <v>0</v>
      </c>
      <c r="J28" s="48">
        <v>0</v>
      </c>
      <c r="K28" s="48">
        <v>0</v>
      </c>
      <c r="L28" s="48">
        <v>0</v>
      </c>
      <c r="M28" s="48">
        <v>0</v>
      </c>
    </row>
    <row r="29" spans="1:102" ht="13.35" customHeight="1" x14ac:dyDescent="0.2">
      <c r="D29" s="43"/>
      <c r="E29" s="43"/>
      <c r="F29" s="43"/>
      <c r="G29" s="43"/>
      <c r="H29" s="43"/>
      <c r="I29" s="43"/>
      <c r="J29" s="43"/>
      <c r="K29" s="43"/>
      <c r="L29" s="43"/>
    </row>
    <row r="30" spans="1:102" ht="13.35" customHeight="1" x14ac:dyDescent="0.2">
      <c r="A30" s="31" t="s">
        <v>35</v>
      </c>
      <c r="B30" s="33"/>
      <c r="C30" s="51"/>
      <c r="D30" s="31">
        <f t="shared" ref="D30:BO30" si="4">D$18</f>
        <v>2018</v>
      </c>
      <c r="E30" s="31">
        <f t="shared" si="4"/>
        <v>2019</v>
      </c>
      <c r="F30" s="31">
        <f t="shared" si="4"/>
        <v>2020</v>
      </c>
      <c r="G30" s="31">
        <f t="shared" si="4"/>
        <v>2021</v>
      </c>
      <c r="H30" s="31">
        <f t="shared" si="4"/>
        <v>2022</v>
      </c>
      <c r="I30" s="31">
        <f t="shared" si="4"/>
        <v>2023</v>
      </c>
      <c r="J30" s="31">
        <f t="shared" si="4"/>
        <v>2024</v>
      </c>
      <c r="K30" s="31">
        <f t="shared" si="4"/>
        <v>2025</v>
      </c>
      <c r="L30" s="31">
        <f t="shared" si="4"/>
        <v>2026</v>
      </c>
      <c r="M30" s="31">
        <f t="shared" si="4"/>
        <v>2027</v>
      </c>
      <c r="N30" s="31">
        <f t="shared" si="4"/>
        <v>2028</v>
      </c>
      <c r="O30" s="31">
        <f t="shared" si="4"/>
        <v>2029</v>
      </c>
      <c r="P30" s="31">
        <f t="shared" si="4"/>
        <v>2030</v>
      </c>
      <c r="Q30" s="31">
        <f t="shared" si="4"/>
        <v>2031</v>
      </c>
      <c r="R30" s="31">
        <f t="shared" si="4"/>
        <v>2032</v>
      </c>
      <c r="S30" s="31">
        <f t="shared" si="4"/>
        <v>2033</v>
      </c>
      <c r="T30" s="31">
        <f t="shared" si="4"/>
        <v>2034</v>
      </c>
      <c r="U30" s="31">
        <f t="shared" si="4"/>
        <v>2035</v>
      </c>
      <c r="V30" s="31">
        <f t="shared" si="4"/>
        <v>2036</v>
      </c>
      <c r="W30" s="31">
        <f t="shared" si="4"/>
        <v>2037</v>
      </c>
      <c r="X30" s="31">
        <f t="shared" si="4"/>
        <v>2038</v>
      </c>
      <c r="Y30" s="31">
        <f t="shared" si="4"/>
        <v>2039</v>
      </c>
      <c r="Z30" s="31">
        <f t="shared" si="4"/>
        <v>2040</v>
      </c>
      <c r="AA30" s="31">
        <f t="shared" si="4"/>
        <v>2041</v>
      </c>
      <c r="AB30" s="31">
        <f t="shared" si="4"/>
        <v>2042</v>
      </c>
      <c r="AC30" s="31">
        <f t="shared" si="4"/>
        <v>2043</v>
      </c>
      <c r="AD30" s="31">
        <f t="shared" si="4"/>
        <v>2044</v>
      </c>
      <c r="AE30" s="31">
        <f t="shared" si="4"/>
        <v>2045</v>
      </c>
      <c r="AF30" s="31">
        <f t="shared" si="4"/>
        <v>2046</v>
      </c>
      <c r="AG30" s="31">
        <f t="shared" si="4"/>
        <v>2047</v>
      </c>
      <c r="AH30" s="31">
        <f t="shared" si="4"/>
        <v>2048</v>
      </c>
      <c r="AI30" s="31">
        <f t="shared" si="4"/>
        <v>2049</v>
      </c>
      <c r="AJ30" s="31">
        <f t="shared" si="4"/>
        <v>2050</v>
      </c>
      <c r="AK30" s="31">
        <f t="shared" si="4"/>
        <v>2051</v>
      </c>
      <c r="AL30" s="31">
        <f t="shared" si="4"/>
        <v>2052</v>
      </c>
      <c r="AM30" s="31">
        <f t="shared" si="4"/>
        <v>2053</v>
      </c>
      <c r="AN30" s="31">
        <f t="shared" si="4"/>
        <v>2054</v>
      </c>
      <c r="AO30" s="31">
        <f t="shared" si="4"/>
        <v>2055</v>
      </c>
      <c r="AP30" s="31">
        <f t="shared" si="4"/>
        <v>2056</v>
      </c>
      <c r="AQ30" s="31">
        <f t="shared" si="4"/>
        <v>2057</v>
      </c>
      <c r="AR30" s="31">
        <f t="shared" si="4"/>
        <v>2058</v>
      </c>
      <c r="AS30" s="31">
        <f t="shared" si="4"/>
        <v>2059</v>
      </c>
      <c r="AT30" s="31">
        <f t="shared" si="4"/>
        <v>2060</v>
      </c>
      <c r="AU30" s="31">
        <f t="shared" si="4"/>
        <v>2061</v>
      </c>
      <c r="AV30" s="31">
        <f t="shared" si="4"/>
        <v>2062</v>
      </c>
      <c r="AW30" s="31">
        <f t="shared" si="4"/>
        <v>2063</v>
      </c>
      <c r="AX30" s="31">
        <f t="shared" si="4"/>
        <v>2064</v>
      </c>
      <c r="AY30" s="31">
        <f t="shared" si="4"/>
        <v>2065</v>
      </c>
      <c r="AZ30" s="31">
        <f t="shared" si="4"/>
        <v>2066</v>
      </c>
      <c r="BA30" s="31">
        <f t="shared" si="4"/>
        <v>2067</v>
      </c>
      <c r="BB30" s="31">
        <f t="shared" si="4"/>
        <v>2068</v>
      </c>
      <c r="BC30" s="31">
        <f t="shared" si="4"/>
        <v>2069</v>
      </c>
      <c r="BD30" s="31">
        <f t="shared" si="4"/>
        <v>2070</v>
      </c>
      <c r="BE30" s="31">
        <f t="shared" si="4"/>
        <v>2071</v>
      </c>
      <c r="BF30" s="31">
        <f t="shared" si="4"/>
        <v>2072</v>
      </c>
      <c r="BG30" s="31">
        <f t="shared" si="4"/>
        <v>2073</v>
      </c>
      <c r="BH30" s="31">
        <f t="shared" si="4"/>
        <v>2074</v>
      </c>
      <c r="BI30" s="31">
        <f t="shared" si="4"/>
        <v>2075</v>
      </c>
      <c r="BJ30" s="31">
        <f t="shared" si="4"/>
        <v>2076</v>
      </c>
      <c r="BK30" s="31">
        <f t="shared" si="4"/>
        <v>2077</v>
      </c>
      <c r="BL30" s="31">
        <f t="shared" si="4"/>
        <v>2078</v>
      </c>
      <c r="BM30" s="31">
        <f t="shared" si="4"/>
        <v>2079</v>
      </c>
      <c r="BN30" s="31">
        <f t="shared" si="4"/>
        <v>2080</v>
      </c>
      <c r="BO30" s="31">
        <f t="shared" si="4"/>
        <v>2081</v>
      </c>
      <c r="BP30" s="31">
        <f t="shared" ref="BP30:CX30" si="5">BP$18</f>
        <v>2082</v>
      </c>
      <c r="BQ30" s="31">
        <f t="shared" si="5"/>
        <v>2083</v>
      </c>
      <c r="BR30" s="31">
        <f t="shared" si="5"/>
        <v>2084</v>
      </c>
      <c r="BS30" s="31">
        <f t="shared" si="5"/>
        <v>2085</v>
      </c>
      <c r="BT30" s="31">
        <f t="shared" si="5"/>
        <v>2086</v>
      </c>
      <c r="BU30" s="31">
        <f t="shared" si="5"/>
        <v>2087</v>
      </c>
      <c r="BV30" s="31">
        <f t="shared" si="5"/>
        <v>2088</v>
      </c>
      <c r="BW30" s="31">
        <f t="shared" si="5"/>
        <v>2089</v>
      </c>
      <c r="BX30" s="31">
        <f t="shared" si="5"/>
        <v>2090</v>
      </c>
      <c r="BY30" s="31">
        <f t="shared" si="5"/>
        <v>2091</v>
      </c>
      <c r="BZ30" s="31">
        <f t="shared" si="5"/>
        <v>2092</v>
      </c>
      <c r="CA30" s="31">
        <f t="shared" si="5"/>
        <v>2093</v>
      </c>
      <c r="CB30" s="31">
        <f t="shared" si="5"/>
        <v>2094</v>
      </c>
      <c r="CC30" s="31">
        <f t="shared" si="5"/>
        <v>2095</v>
      </c>
      <c r="CD30" s="31">
        <f t="shared" si="5"/>
        <v>2096</v>
      </c>
      <c r="CE30" s="31">
        <f t="shared" si="5"/>
        <v>2097</v>
      </c>
      <c r="CF30" s="31">
        <f t="shared" si="5"/>
        <v>2098</v>
      </c>
      <c r="CG30" s="31">
        <f t="shared" si="5"/>
        <v>2099</v>
      </c>
      <c r="CH30" s="31">
        <f t="shared" si="5"/>
        <v>2100</v>
      </c>
      <c r="CI30" s="31">
        <f t="shared" si="5"/>
        <v>2101</v>
      </c>
      <c r="CJ30" s="31">
        <f t="shared" si="5"/>
        <v>2102</v>
      </c>
      <c r="CK30" s="31">
        <f t="shared" si="5"/>
        <v>2103</v>
      </c>
      <c r="CL30" s="31">
        <f t="shared" si="5"/>
        <v>2104</v>
      </c>
      <c r="CM30" s="31">
        <f t="shared" si="5"/>
        <v>2105</v>
      </c>
      <c r="CN30" s="31">
        <f t="shared" si="5"/>
        <v>2106</v>
      </c>
      <c r="CO30" s="31">
        <f t="shared" si="5"/>
        <v>2107</v>
      </c>
      <c r="CP30" s="31">
        <f t="shared" si="5"/>
        <v>2108</v>
      </c>
      <c r="CQ30" s="31">
        <f t="shared" si="5"/>
        <v>2109</v>
      </c>
      <c r="CR30" s="31">
        <f t="shared" si="5"/>
        <v>2110</v>
      </c>
      <c r="CS30" s="31">
        <f t="shared" si="5"/>
        <v>2111</v>
      </c>
      <c r="CT30" s="31">
        <f t="shared" si="5"/>
        <v>2112</v>
      </c>
      <c r="CU30" s="31">
        <f t="shared" si="5"/>
        <v>2113</v>
      </c>
      <c r="CV30" s="31">
        <f t="shared" si="5"/>
        <v>2114</v>
      </c>
      <c r="CW30" s="31">
        <f t="shared" si="5"/>
        <v>2115</v>
      </c>
      <c r="CX30" s="31">
        <f t="shared" si="5"/>
        <v>2116</v>
      </c>
    </row>
    <row r="31" spans="1:102" ht="13.35" customHeight="1" x14ac:dyDescent="0.2">
      <c r="A31" s="38" t="s">
        <v>37</v>
      </c>
      <c r="B31" s="38"/>
      <c r="C31" s="55"/>
      <c r="D31" s="42">
        <v>281.41300000000001</v>
      </c>
      <c r="E31" s="42">
        <v>296.19099999999997</v>
      </c>
      <c r="F31" s="42">
        <v>310.988</v>
      </c>
      <c r="G31" s="42">
        <v>325.863</v>
      </c>
      <c r="H31" s="42">
        <v>339.64299999999997</v>
      </c>
      <c r="I31" s="42">
        <v>354.15134500283676</v>
      </c>
      <c r="J31" s="42">
        <v>369.28058237025976</v>
      </c>
      <c r="K31" s="42">
        <v>385.40060992104429</v>
      </c>
      <c r="L31" s="42">
        <v>402.05668332632177</v>
      </c>
      <c r="M31" s="42">
        <v>419.31458518682859</v>
      </c>
      <c r="N31" s="42">
        <v>437.14762331779571</v>
      </c>
      <c r="O31" s="42">
        <v>455.53591234271858</v>
      </c>
      <c r="P31" s="42">
        <v>474.56292122217076</v>
      </c>
      <c r="Q31" s="42">
        <v>494.19910159112356</v>
      </c>
      <c r="R31" s="42">
        <v>514.51200904436973</v>
      </c>
      <c r="S31" s="42">
        <v>535.57254947537717</v>
      </c>
      <c r="T31" s="42">
        <v>557.43541065919226</v>
      </c>
      <c r="U31" s="42">
        <v>580.18721536994326</v>
      </c>
      <c r="V31" s="42">
        <v>603.83531768213686</v>
      </c>
      <c r="W31" s="42">
        <v>628.48521479514682</v>
      </c>
      <c r="X31" s="42">
        <v>654.14737688691321</v>
      </c>
      <c r="Y31" s="42">
        <v>680.90384742979245</v>
      </c>
      <c r="Z31" s="42">
        <v>708.84217487083276</v>
      </c>
      <c r="AA31" s="42">
        <v>737.94730028143101</v>
      </c>
      <c r="AB31" s="42">
        <v>768.21181210757084</v>
      </c>
      <c r="AC31" s="42">
        <v>799.66715240254825</v>
      </c>
      <c r="AD31" s="42">
        <v>832.3409553352883</v>
      </c>
      <c r="AE31" s="42">
        <v>866.22112532620497</v>
      </c>
      <c r="AF31" s="42">
        <v>901.29218568975648</v>
      </c>
      <c r="AG31" s="42">
        <v>937.62571334719576</v>
      </c>
      <c r="AH31" s="42">
        <v>975.18074927278292</v>
      </c>
      <c r="AI31" s="42">
        <v>1013.9263984110333</v>
      </c>
      <c r="AJ31" s="42">
        <v>1053.8411819657613</v>
      </c>
      <c r="AK31" s="42">
        <v>1095.0402486157373</v>
      </c>
      <c r="AL31" s="42">
        <v>1137.3492538427804</v>
      </c>
      <c r="AM31" s="42">
        <v>1180.8783478806081</v>
      </c>
      <c r="AN31" s="42">
        <v>1225.5665140899459</v>
      </c>
      <c r="AO31" s="42">
        <v>1271.4324190802893</v>
      </c>
      <c r="AP31" s="42">
        <v>1318.6063746499301</v>
      </c>
      <c r="AQ31" s="42">
        <v>1367.1245066029421</v>
      </c>
      <c r="AR31" s="42">
        <v>1417.0011230132445</v>
      </c>
      <c r="AS31" s="42">
        <v>1468.5912566891368</v>
      </c>
      <c r="AT31" s="42">
        <v>1521.816496838836</v>
      </c>
      <c r="AU31" s="42">
        <v>1576.771252923184</v>
      </c>
      <c r="AV31" s="42">
        <v>1633.6342760882806</v>
      </c>
      <c r="AW31" s="42">
        <v>1692.6078619226753</v>
      </c>
      <c r="AX31" s="42">
        <v>1753.7568486486027</v>
      </c>
      <c r="AY31" s="42">
        <v>1817.2685147411933</v>
      </c>
      <c r="AZ31" s="42">
        <v>1883.1438931276184</v>
      </c>
      <c r="BA31" s="42">
        <v>1951.5778754918178</v>
      </c>
      <c r="BB31" s="42">
        <v>2022.8232385723938</v>
      </c>
      <c r="BC31" s="42">
        <v>2096.6210582957683</v>
      </c>
      <c r="BD31" s="42">
        <v>2173.3636112820682</v>
      </c>
      <c r="BE31" s="42">
        <v>2252.831015407201</v>
      </c>
      <c r="BF31" s="42">
        <v>2335.0616203818909</v>
      </c>
      <c r="BG31" s="42">
        <v>2420.4209006734477</v>
      </c>
      <c r="BH31" s="42">
        <v>2508.6731190537198</v>
      </c>
      <c r="BI31" s="42">
        <v>2600.2770660501023</v>
      </c>
      <c r="BJ31" s="42">
        <v>2695.0695399110509</v>
      </c>
      <c r="BK31" s="42">
        <v>2793.3882590275143</v>
      </c>
      <c r="BL31" s="42">
        <v>2895.2162520322113</v>
      </c>
      <c r="BM31" s="42">
        <v>3000.7290842211428</v>
      </c>
      <c r="BN31" s="42">
        <v>3110.1609255194235</v>
      </c>
      <c r="BO31" s="42">
        <v>3223.2179204556383</v>
      </c>
      <c r="BP31" s="42">
        <v>3340.1465116147183</v>
      </c>
      <c r="BQ31" s="42">
        <v>3460.9951281126118</v>
      </c>
      <c r="BR31" s="42">
        <v>3585.8267835877023</v>
      </c>
      <c r="BS31" s="42">
        <v>3714.6965356314149</v>
      </c>
      <c r="BT31" s="42">
        <v>3848.0131728345345</v>
      </c>
      <c r="BU31" s="42">
        <v>3985.8827525554352</v>
      </c>
      <c r="BV31" s="42">
        <v>4128.2514838479929</v>
      </c>
      <c r="BW31" s="42">
        <v>4275.5865538308763</v>
      </c>
      <c r="BX31" s="42">
        <v>4427.5707272757782</v>
      </c>
      <c r="BY31" s="42">
        <v>4585.0586029300548</v>
      </c>
      <c r="BZ31" s="42">
        <v>4747.9734250233005</v>
      </c>
      <c r="CA31" s="42">
        <v>4917.0762299616017</v>
      </c>
      <c r="CB31" s="42">
        <v>5092.1702741924464</v>
      </c>
      <c r="CC31" s="42">
        <v>5273.5408249427555</v>
      </c>
      <c r="CD31" s="42">
        <v>5461.7131295302561</v>
      </c>
      <c r="CE31" s="42">
        <v>5656.7982572227138</v>
      </c>
      <c r="CF31" s="42">
        <v>5859.1851717227637</v>
      </c>
      <c r="CG31" s="42">
        <v>6069.0611739952292</v>
      </c>
      <c r="CH31" s="42">
        <v>6286.6582604281202</v>
      </c>
      <c r="CI31" s="42">
        <v>6512.768158182379</v>
      </c>
      <c r="CJ31" s="42">
        <v>6746.8732803630855</v>
      </c>
      <c r="CK31" s="42">
        <v>6989.7055561815459</v>
      </c>
      <c r="CL31" s="42">
        <v>7241.7726677349228</v>
      </c>
      <c r="CM31" s="42">
        <v>7502.3199698462968</v>
      </c>
      <c r="CN31" s="42">
        <v>7772.9843963467547</v>
      </c>
      <c r="CO31" s="42">
        <v>8053.4021383444588</v>
      </c>
      <c r="CP31" s="42">
        <v>8343.7908847561321</v>
      </c>
      <c r="CQ31" s="42">
        <v>8644.7860531064234</v>
      </c>
      <c r="CR31" s="42">
        <v>8956.4962197655041</v>
      </c>
      <c r="CS31" s="42">
        <v>9278.6693437313279</v>
      </c>
      <c r="CT31" s="42">
        <v>9612.8909721751952</v>
      </c>
      <c r="CU31" s="42">
        <v>9958.4310400815721</v>
      </c>
      <c r="CV31" s="92">
        <v>10315.737352616183</v>
      </c>
      <c r="CW31" s="92">
        <v>10686.21608933766</v>
      </c>
      <c r="CX31" s="92">
        <v>11069.656682749939</v>
      </c>
    </row>
    <row r="32" spans="1:102" ht="13.35" customHeight="1" x14ac:dyDescent="0.2">
      <c r="A32" s="38"/>
      <c r="B32" s="38"/>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row>
    <row r="33" spans="1:102" ht="13.35" customHeight="1" x14ac:dyDescent="0.2">
      <c r="A33" s="38" t="s">
        <v>39</v>
      </c>
      <c r="B33" s="38"/>
      <c r="C33" s="56"/>
      <c r="D33" s="42">
        <v>11.601000000000001</v>
      </c>
      <c r="E33" s="42">
        <v>12.227</v>
      </c>
      <c r="F33" s="42">
        <v>12.983000000000001</v>
      </c>
      <c r="G33" s="42">
        <v>13.7</v>
      </c>
      <c r="H33" s="42">
        <v>14.523999999999999</v>
      </c>
      <c r="I33" s="42">
        <v>15.313078882568666</v>
      </c>
      <c r="J33" s="42">
        <v>16.393094633253401</v>
      </c>
      <c r="K33" s="42">
        <v>17.542529221918365</v>
      </c>
      <c r="L33" s="42">
        <v>18.786249935310234</v>
      </c>
      <c r="M33" s="42">
        <v>20.105845789128001</v>
      </c>
      <c r="N33" s="42">
        <v>21.482244857544547</v>
      </c>
      <c r="O33" s="42">
        <v>22.8960733091108</v>
      </c>
      <c r="P33" s="42">
        <v>24.316406819490989</v>
      </c>
      <c r="Q33" s="42">
        <v>25.780198786256594</v>
      </c>
      <c r="R33" s="42">
        <v>27.304280873809279</v>
      </c>
      <c r="S33" s="42">
        <v>28.899437593082503</v>
      </c>
      <c r="T33" s="42">
        <v>30.578504673047188</v>
      </c>
      <c r="U33" s="42">
        <v>32.304984771575732</v>
      </c>
      <c r="V33" s="42">
        <v>34.145096485454488</v>
      </c>
      <c r="W33" s="42">
        <v>36.024021869471824</v>
      </c>
      <c r="X33" s="42">
        <v>37.905224471604448</v>
      </c>
      <c r="Y33" s="42">
        <v>39.791853808353061</v>
      </c>
      <c r="Z33" s="42">
        <v>41.667503364511397</v>
      </c>
      <c r="AA33" s="42">
        <v>43.530465722131545</v>
      </c>
      <c r="AB33" s="42">
        <v>45.451982991038378</v>
      </c>
      <c r="AC33" s="42">
        <v>47.395767347199509</v>
      </c>
      <c r="AD33" s="42">
        <v>49.45022700922523</v>
      </c>
      <c r="AE33" s="42">
        <v>51.583627821730389</v>
      </c>
      <c r="AF33" s="42">
        <v>53.822916290799078</v>
      </c>
      <c r="AG33" s="42">
        <v>56.16635283127173</v>
      </c>
      <c r="AH33" s="42">
        <v>58.654658049968873</v>
      </c>
      <c r="AI33" s="42">
        <v>61.272076055754326</v>
      </c>
      <c r="AJ33" s="42">
        <v>64.039559787636875</v>
      </c>
      <c r="AK33" s="42">
        <v>66.96899243620787</v>
      </c>
      <c r="AL33" s="42">
        <v>70.126120439198758</v>
      </c>
      <c r="AM33" s="42">
        <v>73.566559522358617</v>
      </c>
      <c r="AN33" s="42">
        <v>77.286631604318245</v>
      </c>
      <c r="AO33" s="42">
        <v>81.374358401277888</v>
      </c>
      <c r="AP33" s="42">
        <v>85.823793830403829</v>
      </c>
      <c r="AQ33" s="42">
        <v>90.448293216939575</v>
      </c>
      <c r="AR33" s="42">
        <v>95.288263876415087</v>
      </c>
      <c r="AS33" s="42">
        <v>100.25177894583865</v>
      </c>
      <c r="AT33" s="42">
        <v>105.41329269048796</v>
      </c>
      <c r="AU33" s="42">
        <v>110.74259513396298</v>
      </c>
      <c r="AV33" s="42">
        <v>116.1703536040776</v>
      </c>
      <c r="AW33" s="42">
        <v>121.68755540326063</v>
      </c>
      <c r="AX33" s="42">
        <v>127.26531869409636</v>
      </c>
      <c r="AY33" s="42">
        <v>133.15498726717121</v>
      </c>
      <c r="AZ33" s="42">
        <v>139.13441439731679</v>
      </c>
      <c r="BA33" s="42">
        <v>145.13226549166887</v>
      </c>
      <c r="BB33" s="42">
        <v>151.35137207563631</v>
      </c>
      <c r="BC33" s="42">
        <v>157.8926342168977</v>
      </c>
      <c r="BD33" s="42">
        <v>164.66916230674681</v>
      </c>
      <c r="BE33" s="42">
        <v>171.81508061140516</v>
      </c>
      <c r="BF33" s="42">
        <v>179.49206827717524</v>
      </c>
      <c r="BG33" s="42">
        <v>187.68303111206336</v>
      </c>
      <c r="BH33" s="42">
        <v>196.16473549011459</v>
      </c>
      <c r="BI33" s="42">
        <v>205.02712396935723</v>
      </c>
      <c r="BJ33" s="42">
        <v>214.05340423642181</v>
      </c>
      <c r="BK33" s="42">
        <v>223.23080546143984</v>
      </c>
      <c r="BL33" s="42">
        <v>232.57739874911991</v>
      </c>
      <c r="BM33" s="42">
        <v>241.96320066323199</v>
      </c>
      <c r="BN33" s="42">
        <v>251.54328664933547</v>
      </c>
      <c r="BO33" s="42">
        <v>261.32371601055775</v>
      </c>
      <c r="BP33" s="42">
        <v>271.43435962802295</v>
      </c>
      <c r="BQ33" s="42">
        <v>281.93733826254339</v>
      </c>
      <c r="BR33" s="42">
        <v>292.86941456461</v>
      </c>
      <c r="BS33" s="42">
        <v>304.22643122717403</v>
      </c>
      <c r="BT33" s="42">
        <v>316.03722351388899</v>
      </c>
      <c r="BU33" s="42">
        <v>328.32823169365628</v>
      </c>
      <c r="BV33" s="42">
        <v>341.10800536814901</v>
      </c>
      <c r="BW33" s="42">
        <v>354.40820174736291</v>
      </c>
      <c r="BX33" s="42">
        <v>368.27709601853519</v>
      </c>
      <c r="BY33" s="42">
        <v>382.70911081552964</v>
      </c>
      <c r="BZ33" s="42">
        <v>397.74655629424018</v>
      </c>
      <c r="CA33" s="42">
        <v>413.4079560646897</v>
      </c>
      <c r="CB33" s="42">
        <v>429.69362719936191</v>
      </c>
      <c r="CC33" s="42">
        <v>446.61392319616925</v>
      </c>
      <c r="CD33" s="42">
        <v>464.15420493238901</v>
      </c>
      <c r="CE33" s="42">
        <v>482.33577718660541</v>
      </c>
      <c r="CF33" s="42">
        <v>501.14332705273847</v>
      </c>
      <c r="CG33" s="42">
        <v>520.59076752842748</v>
      </c>
      <c r="CH33" s="42">
        <v>540.6867767346605</v>
      </c>
      <c r="CI33" s="42">
        <v>561.46231698977681</v>
      </c>
      <c r="CJ33" s="42">
        <v>582.93712553763567</v>
      </c>
      <c r="CK33" s="42">
        <v>605.16464760335748</v>
      </c>
      <c r="CL33" s="42">
        <v>628.18336756730537</v>
      </c>
      <c r="CM33" s="42">
        <v>652.05528717995833</v>
      </c>
      <c r="CN33" s="42">
        <v>676.80517550810225</v>
      </c>
      <c r="CO33" s="42">
        <v>702.51855670549048</v>
      </c>
      <c r="CP33" s="42">
        <v>729.1973463679119</v>
      </c>
      <c r="CQ33" s="42">
        <v>756.92864526548601</v>
      </c>
      <c r="CR33" s="42">
        <v>785.6985233598424</v>
      </c>
      <c r="CS33" s="42">
        <v>815.52341561211847</v>
      </c>
      <c r="CT33" s="42">
        <v>846.47868315466133</v>
      </c>
      <c r="CU33" s="42">
        <v>878.5207998742909</v>
      </c>
      <c r="CV33" s="42">
        <v>911.74593425447881</v>
      </c>
      <c r="CW33" s="42">
        <v>946.1547742898133</v>
      </c>
      <c r="CX33" s="42">
        <v>981.77405443901796</v>
      </c>
    </row>
    <row r="34" spans="1:102" ht="13.35" customHeight="1" x14ac:dyDescent="0.2">
      <c r="A34" s="38"/>
      <c r="B34" s="38"/>
      <c r="C34" s="27"/>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111"/>
      <c r="CW34" s="111"/>
      <c r="CX34" s="111"/>
    </row>
    <row r="35" spans="1:102" ht="13.35" customHeight="1" x14ac:dyDescent="0.2">
      <c r="A35" s="38" t="s">
        <v>222</v>
      </c>
      <c r="B35" s="38"/>
      <c r="C35" s="56"/>
      <c r="D35" s="110">
        <v>2.9399999999999999E-2</v>
      </c>
      <c r="E35" s="110">
        <v>3.1899999999999998E-2</v>
      </c>
      <c r="F35" s="110">
        <v>3.7499999999999999E-2</v>
      </c>
      <c r="G35" s="110">
        <v>4.1100000000000005E-2</v>
      </c>
      <c r="H35" s="110">
        <v>4.2999999999999997E-2</v>
      </c>
      <c r="I35" s="110">
        <v>4.4999999999999998E-2</v>
      </c>
      <c r="J35" s="110">
        <v>4.7E-2</v>
      </c>
      <c r="K35" s="110">
        <v>4.9000000000000002E-2</v>
      </c>
      <c r="L35" s="110">
        <v>5.1000000000000004E-2</v>
      </c>
      <c r="M35" s="110">
        <v>5.2999999999999999E-2</v>
      </c>
      <c r="N35" s="110">
        <v>5.2999999999999999E-2</v>
      </c>
      <c r="O35" s="110">
        <v>5.2999999999999999E-2</v>
      </c>
      <c r="P35" s="110">
        <v>5.2999999999999999E-2</v>
      </c>
      <c r="Q35" s="110">
        <v>5.2999999999999999E-2</v>
      </c>
      <c r="R35" s="110">
        <v>5.2999999999999999E-2</v>
      </c>
      <c r="S35" s="110">
        <v>5.2999999999999999E-2</v>
      </c>
      <c r="T35" s="110">
        <v>5.2999999999999999E-2</v>
      </c>
      <c r="U35" s="110">
        <v>5.2999999999999999E-2</v>
      </c>
      <c r="V35" s="110">
        <v>5.2999999999999999E-2</v>
      </c>
      <c r="W35" s="110">
        <v>5.2999999999999999E-2</v>
      </c>
      <c r="X35" s="110">
        <v>5.2999999999999999E-2</v>
      </c>
      <c r="Y35" s="110">
        <v>5.2999999999999999E-2</v>
      </c>
      <c r="Z35" s="110">
        <v>5.2999999999999999E-2</v>
      </c>
      <c r="AA35" s="110">
        <v>5.2999999999999999E-2</v>
      </c>
      <c r="AB35" s="110">
        <v>5.2999999999999999E-2</v>
      </c>
      <c r="AC35" s="110">
        <v>5.2999999999999999E-2</v>
      </c>
      <c r="AD35" s="110">
        <v>5.2999999999999999E-2</v>
      </c>
      <c r="AE35" s="110">
        <v>5.2999999999999999E-2</v>
      </c>
      <c r="AF35" s="110">
        <v>5.2999999999999999E-2</v>
      </c>
      <c r="AG35" s="110">
        <v>5.2999999999999999E-2</v>
      </c>
      <c r="AH35" s="110">
        <v>5.2999999999999999E-2</v>
      </c>
      <c r="AI35" s="110">
        <v>5.2999999999999999E-2</v>
      </c>
      <c r="AJ35" s="110">
        <v>5.2999999999999999E-2</v>
      </c>
      <c r="AK35" s="110">
        <v>5.2999999999999999E-2</v>
      </c>
      <c r="AL35" s="110">
        <v>5.2999999999999999E-2</v>
      </c>
      <c r="AM35" s="110">
        <v>5.2999999999999999E-2</v>
      </c>
      <c r="AN35" s="110">
        <v>5.2999999999999999E-2</v>
      </c>
      <c r="AO35" s="110">
        <v>5.2999999999999999E-2</v>
      </c>
      <c r="AP35" s="110">
        <v>5.2999999999999999E-2</v>
      </c>
      <c r="AQ35" s="110">
        <v>5.2999999999999999E-2</v>
      </c>
      <c r="AR35" s="110">
        <v>5.2999999999999999E-2</v>
      </c>
      <c r="AS35" s="110">
        <v>5.2999999999999999E-2</v>
      </c>
      <c r="AT35" s="110">
        <v>5.2999999999999999E-2</v>
      </c>
      <c r="AU35" s="110">
        <v>5.2999999999999999E-2</v>
      </c>
      <c r="AV35" s="110">
        <v>5.2999999999999999E-2</v>
      </c>
      <c r="AW35" s="110">
        <v>5.2999999999999999E-2</v>
      </c>
      <c r="AX35" s="110">
        <v>5.2999999999999999E-2</v>
      </c>
      <c r="AY35" s="110">
        <v>5.2999999999999999E-2</v>
      </c>
      <c r="AZ35" s="110">
        <v>5.2999999999999999E-2</v>
      </c>
      <c r="BA35" s="110">
        <v>5.2999999999999999E-2</v>
      </c>
      <c r="BB35" s="110">
        <v>5.2999999999999999E-2</v>
      </c>
      <c r="BC35" s="110">
        <v>5.2999999999999999E-2</v>
      </c>
      <c r="BD35" s="110">
        <v>5.2999999999999999E-2</v>
      </c>
      <c r="BE35" s="110">
        <v>5.2999999999999999E-2</v>
      </c>
      <c r="BF35" s="110">
        <v>5.2999999999999999E-2</v>
      </c>
      <c r="BG35" s="110">
        <v>5.2999999999999999E-2</v>
      </c>
      <c r="BH35" s="110">
        <v>5.2999999999999999E-2</v>
      </c>
      <c r="BI35" s="110">
        <v>5.2999999999999999E-2</v>
      </c>
      <c r="BJ35" s="110">
        <v>5.2999999999999999E-2</v>
      </c>
      <c r="BK35" s="110">
        <v>5.2999999999999999E-2</v>
      </c>
      <c r="BL35" s="110">
        <v>5.2999999999999999E-2</v>
      </c>
      <c r="BM35" s="110">
        <v>5.2999999999999999E-2</v>
      </c>
      <c r="BN35" s="110">
        <v>5.2999999999999999E-2</v>
      </c>
      <c r="BO35" s="110">
        <v>5.2999999999999999E-2</v>
      </c>
      <c r="BP35" s="110">
        <v>5.2999999999999999E-2</v>
      </c>
      <c r="BQ35" s="110">
        <v>5.2999999999999999E-2</v>
      </c>
      <c r="BR35" s="110">
        <v>5.2999999999999999E-2</v>
      </c>
      <c r="BS35" s="110">
        <v>5.2999999999999999E-2</v>
      </c>
      <c r="BT35" s="110">
        <v>5.2999999999999999E-2</v>
      </c>
      <c r="BU35" s="110">
        <v>5.2999999999999999E-2</v>
      </c>
      <c r="BV35" s="110">
        <v>5.2999999999999999E-2</v>
      </c>
      <c r="BW35" s="110">
        <v>5.2999999999999999E-2</v>
      </c>
      <c r="BX35" s="110">
        <v>5.2999999999999999E-2</v>
      </c>
      <c r="BY35" s="110">
        <v>5.2999999999999999E-2</v>
      </c>
      <c r="BZ35" s="110">
        <v>5.2999999999999999E-2</v>
      </c>
      <c r="CA35" s="110">
        <v>5.2999999999999999E-2</v>
      </c>
      <c r="CB35" s="110">
        <v>5.2999999999999999E-2</v>
      </c>
      <c r="CC35" s="110">
        <v>5.2999999999999999E-2</v>
      </c>
      <c r="CD35" s="110">
        <v>5.2999999999999999E-2</v>
      </c>
      <c r="CE35" s="110">
        <v>5.2999999999999999E-2</v>
      </c>
      <c r="CF35" s="110">
        <v>5.2999999999999999E-2</v>
      </c>
      <c r="CG35" s="110">
        <v>5.2999999999999999E-2</v>
      </c>
      <c r="CH35" s="110">
        <v>5.2999999999999999E-2</v>
      </c>
      <c r="CI35" s="110">
        <v>5.2999999999999999E-2</v>
      </c>
      <c r="CJ35" s="110">
        <v>5.2999999999999999E-2</v>
      </c>
      <c r="CK35" s="110">
        <v>5.2999999999999999E-2</v>
      </c>
      <c r="CL35" s="110">
        <v>5.2999999999999999E-2</v>
      </c>
      <c r="CM35" s="110">
        <v>5.2999999999999999E-2</v>
      </c>
      <c r="CN35" s="110">
        <v>5.2999999999999999E-2</v>
      </c>
      <c r="CO35" s="110">
        <v>5.2999999999999999E-2</v>
      </c>
      <c r="CP35" s="110">
        <v>5.2999999999999999E-2</v>
      </c>
      <c r="CQ35" s="110">
        <v>5.2999999999999999E-2</v>
      </c>
      <c r="CR35" s="110">
        <v>5.2999999999999999E-2</v>
      </c>
      <c r="CS35" s="110">
        <v>5.2999999999999999E-2</v>
      </c>
      <c r="CT35" s="110">
        <v>5.2999999999999999E-2</v>
      </c>
      <c r="CU35" s="110">
        <v>5.2999999999999999E-2</v>
      </c>
      <c r="CV35" s="110">
        <v>5.2999999999999999E-2</v>
      </c>
      <c r="CW35" s="110">
        <v>5.2999999999999999E-2</v>
      </c>
      <c r="CX35" s="110">
        <v>5.2999999999999999E-2</v>
      </c>
    </row>
    <row r="36" spans="1:102" ht="13.35" customHeight="1" x14ac:dyDescent="0.2">
      <c r="A36" s="38"/>
      <c r="B36" s="38"/>
      <c r="C36" s="27"/>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111"/>
      <c r="CK36" s="111"/>
      <c r="CL36" s="111"/>
      <c r="CM36" s="111"/>
      <c r="CN36" s="111"/>
      <c r="CO36" s="111"/>
      <c r="CP36" s="111"/>
      <c r="CQ36" s="111"/>
      <c r="CR36" s="111"/>
      <c r="CS36" s="111"/>
      <c r="CT36" s="111"/>
      <c r="CU36" s="111"/>
      <c r="CV36" s="111"/>
      <c r="CW36" s="111"/>
      <c r="CX36" s="111"/>
    </row>
    <row r="37" spans="1:102" ht="13.35" customHeight="1" x14ac:dyDescent="0.2">
      <c r="A37" s="31" t="s">
        <v>36</v>
      </c>
      <c r="B37" s="34"/>
      <c r="C37" s="27"/>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11"/>
      <c r="CT37" s="43"/>
      <c r="CU37" s="43"/>
      <c r="CV37" s="43"/>
      <c r="CW37" s="43"/>
      <c r="CX37" s="43"/>
    </row>
    <row r="38" spans="1:102" ht="13.35" customHeight="1" x14ac:dyDescent="0.2">
      <c r="A38" s="36" t="s">
        <v>9</v>
      </c>
      <c r="B38" s="39"/>
      <c r="C38" s="27"/>
      <c r="D38" s="48">
        <f>D$31-D$33</f>
        <v>269.81200000000001</v>
      </c>
      <c r="E38" s="48">
        <f t="shared" ref="E38:BP38" si="6">E$31-E$33</f>
        <v>283.964</v>
      </c>
      <c r="F38" s="48">
        <f t="shared" si="6"/>
        <v>298.005</v>
      </c>
      <c r="G38" s="48">
        <f t="shared" si="6"/>
        <v>312.16300000000001</v>
      </c>
      <c r="H38" s="48">
        <f t="shared" si="6"/>
        <v>325.11899999999997</v>
      </c>
      <c r="I38" s="48">
        <f t="shared" si="6"/>
        <v>338.83826612026809</v>
      </c>
      <c r="J38" s="48">
        <f t="shared" si="6"/>
        <v>352.88748773700638</v>
      </c>
      <c r="K38" s="48">
        <f t="shared" si="6"/>
        <v>367.85808069912594</v>
      </c>
      <c r="L38" s="48">
        <f t="shared" si="6"/>
        <v>383.27043339101152</v>
      </c>
      <c r="M38" s="48">
        <f t="shared" si="6"/>
        <v>399.20873939770058</v>
      </c>
      <c r="N38" s="48">
        <f t="shared" si="6"/>
        <v>415.66537846025113</v>
      </c>
      <c r="O38" s="48">
        <f t="shared" si="6"/>
        <v>432.63983903360776</v>
      </c>
      <c r="P38" s="48">
        <f t="shared" si="6"/>
        <v>450.24651440267979</v>
      </c>
      <c r="Q38" s="48">
        <f t="shared" si="6"/>
        <v>468.41890280486695</v>
      </c>
      <c r="R38" s="48">
        <f t="shared" si="6"/>
        <v>487.20772817056047</v>
      </c>
      <c r="S38" s="48">
        <f t="shared" si="6"/>
        <v>506.67311188229468</v>
      </c>
      <c r="T38" s="48">
        <f t="shared" si="6"/>
        <v>526.85690598614508</v>
      </c>
      <c r="U38" s="48">
        <f t="shared" si="6"/>
        <v>547.88223059836753</v>
      </c>
      <c r="V38" s="48">
        <f t="shared" si="6"/>
        <v>569.69022119668239</v>
      </c>
      <c r="W38" s="48">
        <f t="shared" si="6"/>
        <v>592.46119292567505</v>
      </c>
      <c r="X38" s="48">
        <f t="shared" si="6"/>
        <v>616.24215241530874</v>
      </c>
      <c r="Y38" s="48">
        <f t="shared" si="6"/>
        <v>641.11199362143941</v>
      </c>
      <c r="Z38" s="48">
        <f t="shared" si="6"/>
        <v>667.17467150632137</v>
      </c>
      <c r="AA38" s="48">
        <f t="shared" si="6"/>
        <v>694.41683455929945</v>
      </c>
      <c r="AB38" s="48">
        <f t="shared" si="6"/>
        <v>722.7598291165325</v>
      </c>
      <c r="AC38" s="48">
        <f t="shared" si="6"/>
        <v>752.27138505534879</v>
      </c>
      <c r="AD38" s="48">
        <f t="shared" si="6"/>
        <v>782.89072832606303</v>
      </c>
      <c r="AE38" s="48">
        <f t="shared" si="6"/>
        <v>814.6374975044746</v>
      </c>
      <c r="AF38" s="48">
        <f t="shared" si="6"/>
        <v>847.46926939895741</v>
      </c>
      <c r="AG38" s="48">
        <f t="shared" si="6"/>
        <v>881.459360515924</v>
      </c>
      <c r="AH38" s="48">
        <f t="shared" si="6"/>
        <v>916.5260912228141</v>
      </c>
      <c r="AI38" s="48">
        <f t="shared" si="6"/>
        <v>952.65432235527896</v>
      </c>
      <c r="AJ38" s="48">
        <f t="shared" si="6"/>
        <v>989.80162217812438</v>
      </c>
      <c r="AK38" s="48">
        <f t="shared" si="6"/>
        <v>1028.0712561795294</v>
      </c>
      <c r="AL38" s="48">
        <f t="shared" si="6"/>
        <v>1067.2231334035816</v>
      </c>
      <c r="AM38" s="48">
        <f t="shared" si="6"/>
        <v>1107.3117883582495</v>
      </c>
      <c r="AN38" s="48">
        <f t="shared" si="6"/>
        <v>1148.2798824856277</v>
      </c>
      <c r="AO38" s="48">
        <f t="shared" si="6"/>
        <v>1190.0580606790113</v>
      </c>
      <c r="AP38" s="48">
        <f t="shared" si="6"/>
        <v>1232.7825808195262</v>
      </c>
      <c r="AQ38" s="48">
        <f t="shared" si="6"/>
        <v>1276.6762133860025</v>
      </c>
      <c r="AR38" s="48">
        <f t="shared" si="6"/>
        <v>1321.7128591368294</v>
      </c>
      <c r="AS38" s="48">
        <f t="shared" si="6"/>
        <v>1368.3394777432982</v>
      </c>
      <c r="AT38" s="48">
        <f t="shared" si="6"/>
        <v>1416.4032041483481</v>
      </c>
      <c r="AU38" s="48">
        <f t="shared" si="6"/>
        <v>1466.0286577892209</v>
      </c>
      <c r="AV38" s="48">
        <f t="shared" si="6"/>
        <v>1517.4639224842031</v>
      </c>
      <c r="AW38" s="48">
        <f t="shared" si="6"/>
        <v>1570.9203065194147</v>
      </c>
      <c r="AX38" s="48">
        <f t="shared" si="6"/>
        <v>1626.4915299545064</v>
      </c>
      <c r="AY38" s="48">
        <f t="shared" si="6"/>
        <v>1684.113527474022</v>
      </c>
      <c r="AZ38" s="48">
        <f t="shared" si="6"/>
        <v>1744.0094787303017</v>
      </c>
      <c r="BA38" s="48">
        <f t="shared" si="6"/>
        <v>1806.4456100001489</v>
      </c>
      <c r="BB38" s="48">
        <f t="shared" si="6"/>
        <v>1871.4718664967575</v>
      </c>
      <c r="BC38" s="48">
        <f t="shared" si="6"/>
        <v>1938.7284240788706</v>
      </c>
      <c r="BD38" s="48">
        <f t="shared" si="6"/>
        <v>2008.6944489753214</v>
      </c>
      <c r="BE38" s="48">
        <f t="shared" si="6"/>
        <v>2081.0159347957961</v>
      </c>
      <c r="BF38" s="48">
        <f t="shared" si="6"/>
        <v>2155.5695521047155</v>
      </c>
      <c r="BG38" s="48">
        <f t="shared" si="6"/>
        <v>2232.7378695613843</v>
      </c>
      <c r="BH38" s="48">
        <f t="shared" si="6"/>
        <v>2312.5083835636051</v>
      </c>
      <c r="BI38" s="48">
        <f t="shared" si="6"/>
        <v>2395.2499420807453</v>
      </c>
      <c r="BJ38" s="48">
        <f t="shared" si="6"/>
        <v>2481.0161356746289</v>
      </c>
      <c r="BK38" s="48">
        <f t="shared" si="6"/>
        <v>2570.1574535660743</v>
      </c>
      <c r="BL38" s="48">
        <f t="shared" si="6"/>
        <v>2662.6388532830915</v>
      </c>
      <c r="BM38" s="48">
        <f t="shared" si="6"/>
        <v>2758.7658835579109</v>
      </c>
      <c r="BN38" s="48">
        <f t="shared" si="6"/>
        <v>2858.6176388700878</v>
      </c>
      <c r="BO38" s="48">
        <f t="shared" si="6"/>
        <v>2961.8942044450805</v>
      </c>
      <c r="BP38" s="48">
        <f t="shared" si="6"/>
        <v>3068.7121519866955</v>
      </c>
      <c r="BQ38" s="48">
        <f t="shared" ref="BQ38:CX38" si="7">BQ$31-BQ$33</f>
        <v>3179.0577898500683</v>
      </c>
      <c r="BR38" s="48">
        <f t="shared" si="7"/>
        <v>3292.9573690230923</v>
      </c>
      <c r="BS38" s="48">
        <f t="shared" si="7"/>
        <v>3410.4701044042408</v>
      </c>
      <c r="BT38" s="48">
        <f t="shared" si="7"/>
        <v>3531.9759493206457</v>
      </c>
      <c r="BU38" s="48">
        <f t="shared" si="7"/>
        <v>3657.5545208617791</v>
      </c>
      <c r="BV38" s="48">
        <f t="shared" si="7"/>
        <v>3787.1434784798439</v>
      </c>
      <c r="BW38" s="48">
        <f t="shared" si="7"/>
        <v>3921.1783520835133</v>
      </c>
      <c r="BX38" s="48">
        <f t="shared" si="7"/>
        <v>4059.2936312572429</v>
      </c>
      <c r="BY38" s="48">
        <f t="shared" si="7"/>
        <v>4202.3494921145248</v>
      </c>
      <c r="BZ38" s="48">
        <f t="shared" si="7"/>
        <v>4350.2268687290607</v>
      </c>
      <c r="CA38" s="48">
        <f t="shared" si="7"/>
        <v>4503.6682738969121</v>
      </c>
      <c r="CB38" s="48">
        <f t="shared" si="7"/>
        <v>4662.4766469930846</v>
      </c>
      <c r="CC38" s="48">
        <f t="shared" si="7"/>
        <v>4826.9269017465867</v>
      </c>
      <c r="CD38" s="48">
        <f t="shared" si="7"/>
        <v>4997.5589245978672</v>
      </c>
      <c r="CE38" s="48">
        <f t="shared" si="7"/>
        <v>5174.462480036108</v>
      </c>
      <c r="CF38" s="48">
        <f t="shared" si="7"/>
        <v>5358.0418446700251</v>
      </c>
      <c r="CG38" s="48">
        <f t="shared" si="7"/>
        <v>5548.4704064668022</v>
      </c>
      <c r="CH38" s="48">
        <f t="shared" si="7"/>
        <v>5745.97148369346</v>
      </c>
      <c r="CI38" s="48">
        <f t="shared" si="7"/>
        <v>5951.3058411926022</v>
      </c>
      <c r="CJ38" s="48">
        <f t="shared" si="7"/>
        <v>6163.9361548254501</v>
      </c>
      <c r="CK38" s="48">
        <f t="shared" si="7"/>
        <v>6384.5409085781885</v>
      </c>
      <c r="CL38" s="48">
        <f t="shared" si="7"/>
        <v>6613.5893001676177</v>
      </c>
      <c r="CM38" s="48">
        <f t="shared" si="7"/>
        <v>6850.2646826663386</v>
      </c>
      <c r="CN38" s="48">
        <f t="shared" si="7"/>
        <v>7096.1792208386523</v>
      </c>
      <c r="CO38" s="48">
        <f t="shared" si="7"/>
        <v>7350.8835816389683</v>
      </c>
      <c r="CP38" s="48">
        <f t="shared" si="7"/>
        <v>7614.5935383882206</v>
      </c>
      <c r="CQ38" s="48">
        <f t="shared" si="7"/>
        <v>7887.8574078409374</v>
      </c>
      <c r="CR38" s="48">
        <f t="shared" si="7"/>
        <v>8170.7976964056616</v>
      </c>
      <c r="CS38" s="48">
        <f t="shared" si="7"/>
        <v>8463.1459281192092</v>
      </c>
      <c r="CT38" s="48">
        <f t="shared" si="7"/>
        <v>8766.4122890205344</v>
      </c>
      <c r="CU38" s="48">
        <f t="shared" si="7"/>
        <v>9079.9102402072804</v>
      </c>
      <c r="CV38" s="48">
        <f t="shared" si="7"/>
        <v>9403.9914183617038</v>
      </c>
      <c r="CW38" s="48">
        <f t="shared" si="7"/>
        <v>9740.0613150478475</v>
      </c>
      <c r="CX38" s="93">
        <f t="shared" si="7"/>
        <v>10087.882628310921</v>
      </c>
    </row>
  </sheetData>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4</vt:i4>
      </vt:variant>
    </vt:vector>
  </HeadingPairs>
  <TitlesOfParts>
    <vt:vector size="10" baseType="lpstr">
      <vt:lpstr>Start Here</vt:lpstr>
      <vt:lpstr>NZS expense - History &amp; Future</vt:lpstr>
      <vt:lpstr>History of NZS Fund</vt:lpstr>
      <vt:lpstr>Input</vt:lpstr>
      <vt:lpstr>Model</vt:lpstr>
      <vt:lpstr>Defaults</vt:lpstr>
      <vt:lpstr>Contribution Rate</vt:lpstr>
      <vt:lpstr>Capital Contribution</vt:lpstr>
      <vt:lpstr>Fund Balance</vt:lpstr>
      <vt:lpstr>NZS to GDP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Zealand Superannuation Fund Contribution Rate Model - HYEFU 2017 Update - 14 December 2017</dc:title>
  <dc:creator/>
  <cp:lastModifiedBy/>
  <dcterms:created xsi:type="dcterms:W3CDTF">2016-05-14T01:28:28Z</dcterms:created>
  <dcterms:modified xsi:type="dcterms:W3CDTF">2017-12-13T03:24:07Z</dcterms:modified>
</cp:coreProperties>
</file>