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7385" windowHeight="10875" activeTab="1"/>
  </bookViews>
  <sheets>
    <sheet name="Start Here" sheetId="1" r:id="rId1"/>
    <sheet name="Input" sheetId="2" r:id="rId2"/>
    <sheet name="Model" sheetId="3" r:id="rId3"/>
    <sheet name="Contribution Rate" sheetId="4" r:id="rId4"/>
    <sheet name="Capital Contribution" sheetId="5" r:id="rId5"/>
    <sheet name="Fund Balance" sheetId="6" r:id="rId6"/>
    <sheet name="NZS to GDP" sheetId="7" r:id="rId7"/>
    <sheet name="Defaults" sheetId="8" r:id="rId8"/>
  </sheets>
  <definedNames>
    <definedName name="CapitalContribution">'Input'!$F$30:$DA$30</definedName>
    <definedName name="CapitalContributionDefault">'Defaults'!$F$29:$CZ$29</definedName>
    <definedName name="EarliestDraw">'Input'!$C$27</definedName>
    <definedName name="EarliestDrawDefault">'Defaults'!$C$26</definedName>
    <definedName name="Endowments">'Input'!$F$39:$DA$39</definedName>
    <definedName name="EndowmentsDefault">'Defaults'!$F$38:$CZ$38</definedName>
    <definedName name="ExpectedReturn">'Input'!$C$14</definedName>
    <definedName name="ExpectedReturnDefault">'Defaults'!$C$13</definedName>
    <definedName name="FundBalance">'Input'!$C$20</definedName>
    <definedName name="FundBalanceDefault">'Defaults'!$C$19</definedName>
    <definedName name="FundingHorizon">'Input'!$C$25</definedName>
    <definedName name="FundingHorizonDefault">'Defaults'!$C$24</definedName>
    <definedName name="GDP">'Input'!$F$42:$DA$42</definedName>
    <definedName name="GDPDefault">'Defaults'!$F$41:$CZ$41</definedName>
    <definedName name="IncomeForecast">'Input'!$F$32:$DA$32</definedName>
    <definedName name="IncomeForecastDefault">'Defaults'!$F$31:$CZ$31</definedName>
    <definedName name="NZSExpenditure">'Input'!$F$44:$DA$44</definedName>
    <definedName name="NZSExpenditureDefault">'Defaults'!$F$43:$CZ$43</definedName>
    <definedName name="TaxForecast">'Input'!$F$34:$DA$34</definedName>
    <definedName name="TaxForecastDefault">'Defaults'!$F$33:$CZ$33</definedName>
    <definedName name="TaxRate">'Input'!$C$17</definedName>
    <definedName name="TaxRateDefault">'Defaults'!$C$16</definedName>
  </definedNames>
  <calcPr fullCalcOnLoad="1"/>
</workbook>
</file>

<file path=xl/sharedStrings.xml><?xml version="1.0" encoding="utf-8"?>
<sst xmlns="http://schemas.openxmlformats.org/spreadsheetml/2006/main" count="211" uniqueCount="152">
  <si>
    <t>Billions of nominal dollars (unless otherwise indicated)</t>
  </si>
  <si>
    <t>GDP</t>
  </si>
  <si>
    <t>Calculations</t>
  </si>
  <si>
    <t>Closing fund balance</t>
  </si>
  <si>
    <t>Percentage of GDP</t>
  </si>
  <si>
    <t>Net NZS expenditure</t>
  </si>
  <si>
    <t>Before-tax nominal annual rate of return on fund assets</t>
  </si>
  <si>
    <t>Tax rate on fund earnings</t>
  </si>
  <si>
    <t>Gross earnings on fund assets</t>
  </si>
  <si>
    <t>Net earnings on fund assets</t>
  </si>
  <si>
    <t>After-tax nominal annual rate of return on fund assets</t>
  </si>
  <si>
    <t>After-tax in-year compound return with fortnightly rests</t>
  </si>
  <si>
    <t>One-off endowment</t>
  </si>
  <si>
    <t>New Zealand Superannuation Fund Contribution Rate Model</t>
  </si>
  <si>
    <t>This model calculates the contribution rate for pre-funding New Zealand Superannuation.</t>
  </si>
  <si>
    <t>The Contribution Rate worksheet is a graph of the contribution rate and NZS expenditure as a percentage of nominal GDP.</t>
  </si>
  <si>
    <t>The Fund Balance worksheet is a graph of the size of the fund as a percentage of nominal GDP.</t>
  </si>
  <si>
    <t>Constraints</t>
  </si>
  <si>
    <t>Cash flows and fund balance</t>
  </si>
  <si>
    <t>No one-off endowments to the fund are currently planned.</t>
  </si>
  <si>
    <t>One-off endowments</t>
  </si>
  <si>
    <t>Funding horizon (number of years)</t>
  </si>
  <si>
    <t>Earliest draw on fund assets (financial year)</t>
  </si>
  <si>
    <t>Methodology</t>
  </si>
  <si>
    <t>Structural limit</t>
  </si>
  <si>
    <t>Actual capital contribution plus net NZS expenditure</t>
  </si>
  <si>
    <t>Capital contribution</t>
  </si>
  <si>
    <t>Minimum contribution including net NZS expenditure</t>
  </si>
  <si>
    <t>Maximum contribution including net NZS expenditure</t>
  </si>
  <si>
    <t>The Capital Contribution worksheet is a graph of the annual capital contribution to the fund as a percentage of nominal GDP.</t>
  </si>
  <si>
    <t>Legislated parameters</t>
  </si>
  <si>
    <t>Specify the length of the funding horizon.  A funding horizon of one year is synonymous with the current pay-as-you-go system.</t>
  </si>
  <si>
    <t>Specify the first year in which the fund may begin subsidising current-year NZS expenditure.</t>
  </si>
  <si>
    <t>These parameters are non-discretionary, as they are specified in the New Zealand Superannuation Act 2001.</t>
  </si>
  <si>
    <t>Fund balance</t>
  </si>
  <si>
    <t>This spreadsheet contains Treasury's model for calculating the contribution rate for</t>
  </si>
  <si>
    <t>percentage of nominal GDP.</t>
  </si>
  <si>
    <t>an amount which the annual capital contribution cannot exceed.  By default, the annual</t>
  </si>
  <si>
    <t>the current-year cost of NZS entitlements are specified in the New Zealand Superannuation</t>
  </si>
  <si>
    <t>Default values are the assumptions used to produce the</t>
  </si>
  <si>
    <t>Default input tracks are the nominal GDP and net NZS</t>
  </si>
  <si>
    <t>expenditure (net of PAYE) tracks produced by Treasury's</t>
  </si>
  <si>
    <t>This parameter is assumed to be stationary.</t>
  </si>
  <si>
    <t>Expected tax rate on earnings</t>
  </si>
  <si>
    <t>Expected before-tax nominal annual rate of return</t>
  </si>
  <si>
    <t>Required capital contribution plus net NZS expenditure as % of GDP</t>
  </si>
  <si>
    <t>Required capital contribution plus net NZS expenditure as nominal</t>
  </si>
  <si>
    <t>Required capital contribution as % of GDP</t>
  </si>
  <si>
    <t>Required capital contribution as nominal</t>
  </si>
  <si>
    <r>
      <t xml:space="preserve">less </t>
    </r>
    <r>
      <rPr>
        <sz val="8"/>
        <rFont val="Helvetica"/>
        <family val="2"/>
      </rPr>
      <t>Net NZS expenditure</t>
    </r>
  </si>
  <si>
    <r>
      <t xml:space="preserve">less </t>
    </r>
    <r>
      <rPr>
        <sz val="8"/>
        <rFont val="Helvetica"/>
        <family val="2"/>
      </rPr>
      <t>Tax paid on earnings on fund assets</t>
    </r>
  </si>
  <si>
    <t>Net NZS expenditure as % of GDP</t>
  </si>
  <si>
    <t>Actual capital contribution plus net NZS expenditure as % of GDP</t>
  </si>
  <si>
    <t>Capital contribution as % of GDP</t>
  </si>
  <si>
    <t>Gross earnings on fund assets as % of GDP</t>
  </si>
  <si>
    <t>Tax paid on earnings on fund assets as % of GDP</t>
  </si>
  <si>
    <t>Net earnings on fund assets as % of GDP</t>
  </si>
  <si>
    <t>Closing fund balance as % of GDP</t>
  </si>
  <si>
    <t>capital contribution cannot exceed the difference between GDP and net NZS expenditure.</t>
  </si>
  <si>
    <t>The length of the funding horizon and the earliest date when the Fund may begin subsidising</t>
  </si>
  <si>
    <t>Enter assumptions on this worksheet.</t>
  </si>
  <si>
    <t>funding New Zealand Superannuation (NZS).</t>
  </si>
  <si>
    <t>The model is an Excel-based spreadsheet, consisting of several worksheets.</t>
  </si>
  <si>
    <t>The Model worksheet contains the calculation methodology and numerical results of the calculations.</t>
  </si>
  <si>
    <t>The assumed tax rate on earnings is 24%, meaning the after-tax expected ror is 6.57%.</t>
  </si>
  <si>
    <t>Tax forecast</t>
  </si>
  <si>
    <t>Inputs and assumptions</t>
  </si>
  <si>
    <t>Specify, in billions of nominal dollars, the capital contribution for the year.</t>
  </si>
  <si>
    <t>Specify the before-tax nominal annual rate of return on the NZS Fund's assets.</t>
  </si>
  <si>
    <t>Specify the effective tax rate on the NZS Fund's earnings.</t>
  </si>
  <si>
    <t>Capital contribution in excess of net NZS expenditure</t>
  </si>
  <si>
    <t>Specify, in billions of nominal dollars, any one-off endowments to the NZS Fund</t>
  </si>
  <si>
    <t>Forecasts are from Treasury's Fiscal Strategy Model.</t>
  </si>
  <si>
    <t>Nominal GDP (expenditure) and net (of tax) NZS expenditure</t>
  </si>
  <si>
    <t>Structural limit for annual capital contribution (calculated)</t>
  </si>
  <si>
    <t>Nominal GDP (expenditure measure)</t>
  </si>
  <si>
    <t>By default, the annual capital contribution cannot exceed the difference between GDP and net NZS expenditure.</t>
  </si>
  <si>
    <t>Net NZS expenditure (superannuation payments after PAYE tax)</t>
  </si>
  <si>
    <t xml:space="preserve">Fiscal Strategy Model, using input data from the </t>
  </si>
  <si>
    <t xml:space="preserve">expenditure, by year, as a percentage of nominal GDP. </t>
  </si>
  <si>
    <t>• The Contribution Rate worksheet shows the contribution rate and net (of PAYE tax) NZS</t>
  </si>
  <si>
    <t>a percentage of nominal GDP. It represents the amount retained in or withdrawn from the Fund.</t>
  </si>
  <si>
    <t>• The Capital Contribution worksheet shows the annual capital contribution to the NZS Fund, as</t>
  </si>
  <si>
    <t>• The Fund Balance worksheet shows the size of the NZS Fund, in each year, as a</t>
  </si>
  <si>
    <t>Earnings on assets forecast</t>
  </si>
  <si>
    <t>Specify, in billions of nominal dollars, the gross earnings on assets for the year.</t>
  </si>
  <si>
    <t>Specify, in billions of nominal dollars, the tax paid on those earnings for the year.</t>
  </si>
  <si>
    <t>• the long term tax rate payable on the NZS Fund’s earnings;</t>
  </si>
  <si>
    <t>• the annual expected before-tax long term rate of return (ror) on the NZS Fund’s assets;</t>
  </si>
  <si>
    <t>The technical assumption for the annual expected before-tax long term ror on the NZS Fund's</t>
  </si>
  <si>
    <t>The calculation methodology and numerical results are given in the Model worksheet.</t>
  </si>
  <si>
    <t>To use the model, begin with the Input worksheet, where modelling assumptions are entered.</t>
  </si>
  <si>
    <t>The tax assumption, and hence the after-tax expected ror, are also unchanged from the values</t>
  </si>
  <si>
    <t>A number of assumptions can be specified on the Input worksheet, namely:</t>
  </si>
  <si>
    <t>Different forecasts of GDP and NZS expenditure (net of PAYE tax) can also be specified on the</t>
  </si>
  <si>
    <t>Input worksheet. The default assumptions were obtained from Treasury’s Fiscal Strategy Model</t>
  </si>
  <si>
    <t>In addition, a structural limit on the annual capital contribution can be specified — that is,</t>
  </si>
  <si>
    <t>Act 2001.  The model provides the flexibility, however, to specify alternative parameters.</t>
  </si>
  <si>
    <r>
      <t xml:space="preserve">Calculated, by formulae, as GDP </t>
    </r>
    <r>
      <rPr>
        <i/>
        <sz val="9"/>
        <color indexed="12"/>
        <rFont val="Helvetica"/>
        <family val="2"/>
      </rPr>
      <t>less</t>
    </r>
    <r>
      <rPr>
        <sz val="9"/>
        <color indexed="12"/>
        <rFont val="Helvetica"/>
        <family val="2"/>
      </rPr>
      <t xml:space="preserve"> net NZS expenditure. </t>
    </r>
  </si>
  <si>
    <t>From Financial Statements of the Govt. of NZ for Year Ended 30 June.</t>
  </si>
  <si>
    <t>Year ending June…</t>
  </si>
  <si>
    <t>Specify, in billions of nominal dollars, Nominal GDP by year to 2111.</t>
  </si>
  <si>
    <t>Specify, in billions of nominal dollars, net NZS expenditure by year to 2111.</t>
  </si>
  <si>
    <t>Entering a value for a variable forces the model to use that value in that year. If nothing is entered, the model will calculate the variable's value in that year.</t>
  </si>
  <si>
    <t>Constraints to the logic of the model</t>
  </si>
  <si>
    <t>• the gross earnings on the NZS Fund's assets in any forecast year, or later projected years;</t>
  </si>
  <si>
    <t>• the tax paid on those earnings in any forecast year, or later projected years; and</t>
  </si>
  <si>
    <t>• any one-off capital endowments to the NZS Fund in any forecast year, or later projected years.</t>
  </si>
  <si>
    <t>• the capital contribution to the NZS Fund in any forecast year, or later projected years*;</t>
  </si>
  <si>
    <r>
      <t xml:space="preserve">* </t>
    </r>
    <r>
      <rPr>
        <i/>
        <sz val="12"/>
        <rFont val="Arial"/>
        <family val="2"/>
      </rPr>
      <t>Note that this version of the model has used this facility to put no capital contributions into</t>
    </r>
  </si>
  <si>
    <t>will be reflected at each update of the NZS Fund.</t>
  </si>
  <si>
    <t>Treasury internet site. The long term ror is calculated using methodology that Treasury applies</t>
  </si>
  <si>
    <t>to return estimates for all major Crown Financial institutions.</t>
  </si>
  <si>
    <t xml:space="preserve">Calculated, by formulae, as GDP less net NZS expenditure. </t>
  </si>
  <si>
    <t>which is an exact replica of this "Input" worksheet.</t>
  </si>
  <si>
    <t>If the values in the Input worksheet are changed, they can be restored to the standard inputs by</t>
  </si>
  <si>
    <t>copying and pasting from the Defaults worksheet, which is a replica of the Input worksheet.</t>
  </si>
  <si>
    <t>Time periods are fiscal years e.g. 2014 denotes the 2013/14 fiscal year.</t>
  </si>
  <si>
    <t>Other movements in reserves</t>
  </si>
  <si>
    <t>Specify, in billions of nominal dollars, the other movements in reserves for the year.</t>
  </si>
  <si>
    <t>Gross earnings</t>
  </si>
  <si>
    <t>2012 Half Year Economic and Fiscal Update (HYEFU) New Zealand Superannuation Fund Contribution Rate Model</t>
  </si>
  <si>
    <t>To restore assumptions to their original 2012 HYEFU values, copy and paste required values from the "Defaults" worksheet,</t>
  </si>
  <si>
    <t>The NZS to GDP worksheet is a graph of aggregate gross (of tax) NZS expenditure as a percentage of nominal GDP.</t>
  </si>
  <si>
    <t>Fund balance and gross earnings as at 30 June 2012</t>
  </si>
  <si>
    <t>Specify, in billions of dollars, the size of the fund as at 30 June 2012, the</t>
  </si>
  <si>
    <t>gross earnings of the fund for year ended 30 June 2012 and the</t>
  </si>
  <si>
    <t>other movements in reserves for the year ended 30 June 2012.</t>
  </si>
  <si>
    <t>Gross (of tax) NZS expenditure</t>
  </si>
  <si>
    <t>Fiscal year (year ending 30 June)</t>
  </si>
  <si>
    <t>NZS ($ billions)</t>
  </si>
  <si>
    <t>NZS (% of nominal GDP)</t>
  </si>
  <si>
    <t>Nominal GDP ($ billions)</t>
  </si>
  <si>
    <t>HISTORY</t>
  </si>
  <si>
    <t>HYEFU 2012 FORECASTS</t>
  </si>
  <si>
    <t>HYEFU 2012 PROJECTIONS</t>
  </si>
  <si>
    <t>2012 Half Year Economic and Fiscal Update (HYEFU 2012)</t>
  </si>
  <si>
    <t>The 2012 Half Year Economic and Fiscal Update (HYEFU) fiscal and economic forecasts</t>
  </si>
  <si>
    <t>are used as inputs to this version of the model and its outputs appear in the 2012 HYEFU.</t>
  </si>
  <si>
    <t>The model also contains four graphs:</t>
  </si>
  <si>
    <t>as a percentage of nominal GDP.</t>
  </si>
  <si>
    <t>• The NZS to GDP worksheet shows the total gross (including tax) NZS expenditure, by year,</t>
  </si>
  <si>
    <t>• the NZS Fund balance as at 30 June 2012 (the last historical fiscal year);</t>
  </si>
  <si>
    <t>the NZS Fund between 2011/12 and 2017/18. Any changes to this non-contribution period</t>
  </si>
  <si>
    <t>The Defaults worksheet contains all the standard inputs to the model for the 2012 HYEFU.</t>
  </si>
  <si>
    <t>assets for the 2012 HYEFU is 8.65%. This value is unchanged from that used at 2012 Budget</t>
  </si>
  <si>
    <t>Economic and Fiscal Update (BEFU), which was the last time the model was published on the</t>
  </si>
  <si>
    <r>
      <t>used at 2012 BEFU</t>
    </r>
    <r>
      <rPr>
        <i/>
        <sz val="12"/>
        <rFont val="Arial"/>
        <family val="2"/>
      </rPr>
      <t>.</t>
    </r>
  </si>
  <si>
    <t>and are consistent with the forecasts prepared for the 2012 HYEFU.</t>
  </si>
  <si>
    <t>2012 Half Year Economic and Fiscal Update (HYEFU) NZS Fund output.</t>
  </si>
  <si>
    <t>2012 Half Year Economic and Fiscal Update (HYEFU).</t>
  </si>
  <si>
    <t>Fund balance as at 30 June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</si>
</sst>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"/>
    <numFmt numFmtId="167" formatCode="#,##0.000"/>
    <numFmt numFmtId="168" formatCode="0.0%"/>
    <numFmt numFmtId="169" formatCode="0.000%"/>
  </numFmts>
  <fonts count="70">
    <font>
      <sz val="8"/>
      <name val="Helvetica"/>
      <family val="0"/>
    </font>
    <font>
      <sz val="11"/>
      <color indexed="8"/>
      <name val="Calibri"/>
      <family val="2"/>
    </font>
    <font>
      <u val="single"/>
      <sz val="8"/>
      <color indexed="12"/>
      <name val="Helvetica"/>
      <family val="2"/>
    </font>
    <font>
      <b/>
      <sz val="8"/>
      <name val="Helvetica"/>
      <family val="2"/>
    </font>
    <font>
      <b/>
      <i/>
      <sz val="8"/>
      <name val="Helvetica"/>
      <family val="2"/>
    </font>
    <font>
      <sz val="8"/>
      <color indexed="10"/>
      <name val="Helvetica"/>
      <family val="2"/>
    </font>
    <font>
      <sz val="8"/>
      <color indexed="12"/>
      <name val="Helvetica"/>
      <family val="2"/>
    </font>
    <font>
      <sz val="10"/>
      <name val="Helvetica"/>
      <family val="2"/>
    </font>
    <font>
      <b/>
      <sz val="8"/>
      <color indexed="23"/>
      <name val="Helvetica"/>
      <family val="2"/>
    </font>
    <font>
      <sz val="8"/>
      <color indexed="23"/>
      <name val="Helvetica"/>
      <family val="2"/>
    </font>
    <font>
      <b/>
      <sz val="12"/>
      <name val="Arial"/>
      <family val="2"/>
    </font>
    <font>
      <sz val="12"/>
      <name val="Helvetica"/>
      <family val="2"/>
    </font>
    <font>
      <sz val="12"/>
      <name val="Arial"/>
      <family val="2"/>
    </font>
    <font>
      <i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7"/>
      <name val="Helvetica"/>
      <family val="2"/>
    </font>
    <font>
      <sz val="9"/>
      <color indexed="12"/>
      <name val="Helvetica"/>
      <family val="2"/>
    </font>
    <font>
      <b/>
      <sz val="9"/>
      <name val="Helvetica"/>
      <family val="2"/>
    </font>
    <font>
      <i/>
      <sz val="9"/>
      <color indexed="12"/>
      <name val="Helvetica"/>
      <family val="2"/>
    </font>
    <font>
      <i/>
      <sz val="12"/>
      <name val="Arial"/>
      <family val="2"/>
    </font>
    <font>
      <b/>
      <sz val="9"/>
      <color indexed="8"/>
      <name val="Helvetica"/>
      <family val="2"/>
    </font>
    <font>
      <b/>
      <sz val="8"/>
      <color indexed="12"/>
      <name val="Helvetica"/>
      <family val="0"/>
    </font>
    <font>
      <b/>
      <sz val="8"/>
      <color indexed="10"/>
      <name val="Helvetica"/>
      <family val="0"/>
    </font>
    <font>
      <sz val="8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Helvetica"/>
      <family val="2"/>
    </font>
    <font>
      <sz val="8"/>
      <color rgb="FF0000FF"/>
      <name val="Helvetica"/>
      <family val="0"/>
    </font>
    <font>
      <b/>
      <sz val="8"/>
      <color rgb="FF0000FF"/>
      <name val="Helvetica"/>
      <family val="0"/>
    </font>
    <font>
      <b/>
      <sz val="8"/>
      <color rgb="FFFF0000"/>
      <name val="Helvetica"/>
      <family val="0"/>
    </font>
    <font>
      <sz val="8"/>
      <color rgb="FFFF0000"/>
      <name val="Helvetica"/>
      <family val="0"/>
    </font>
    <font>
      <sz val="8"/>
      <color theme="1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0" fontId="0" fillId="0" borderId="0" xfId="59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 wrapText="1"/>
      <protection/>
    </xf>
    <xf numFmtId="10" fontId="9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0" fontId="0" fillId="33" borderId="0" xfId="59" applyNumberFormat="1" applyFont="1" applyFill="1" applyBorder="1" applyAlignment="1">
      <alignment/>
    </xf>
    <xf numFmtId="10" fontId="0" fillId="33" borderId="0" xfId="59" applyNumberFormat="1" applyFont="1" applyFill="1" applyAlignment="1">
      <alignment/>
    </xf>
    <xf numFmtId="10" fontId="5" fillId="33" borderId="0" xfId="59" applyNumberFormat="1" applyFont="1" applyFill="1" applyAlignment="1">
      <alignment/>
    </xf>
    <xf numFmtId="167" fontId="0" fillId="33" borderId="0" xfId="59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52" applyNumberFormat="1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0" fillId="33" borderId="0" xfId="56" applyFont="1" applyFill="1" applyAlignment="1">
      <alignment/>
      <protection/>
    </xf>
    <xf numFmtId="0" fontId="7" fillId="33" borderId="0" xfId="56" applyFont="1" applyFill="1">
      <alignment/>
      <protection/>
    </xf>
    <xf numFmtId="0" fontId="11" fillId="33" borderId="0" xfId="56" applyFont="1" applyFill="1">
      <alignment/>
      <protection/>
    </xf>
    <xf numFmtId="0" fontId="12" fillId="33" borderId="0" xfId="56" applyFont="1" applyFill="1">
      <alignment/>
      <protection/>
    </xf>
    <xf numFmtId="169" fontId="0" fillId="33" borderId="0" xfId="59" applyNumberFormat="1" applyFont="1" applyFill="1" applyBorder="1" applyAlignment="1">
      <alignment/>
    </xf>
    <xf numFmtId="0" fontId="6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7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52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166" fontId="0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/>
      <protection/>
    </xf>
    <xf numFmtId="167" fontId="9" fillId="0" borderId="0" xfId="0" applyNumberFormat="1" applyFont="1" applyFill="1" applyAlignment="1" applyProtection="1">
      <alignment vertical="top"/>
      <protection locked="0"/>
    </xf>
    <xf numFmtId="166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>
      <alignment/>
    </xf>
    <xf numFmtId="168" fontId="0" fillId="33" borderId="0" xfId="59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vertical="top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 vertical="top"/>
      <protection/>
    </xf>
    <xf numFmtId="10" fontId="19" fillId="33" borderId="0" xfId="59" applyNumberFormat="1" applyFont="1" applyFill="1" applyAlignment="1" applyProtection="1">
      <alignment horizontal="center" vertical="top"/>
      <protection locked="0"/>
    </xf>
    <xf numFmtId="0" fontId="18" fillId="33" borderId="0" xfId="0" applyFont="1" applyFill="1" applyAlignment="1" applyProtection="1">
      <alignment vertical="top" wrapText="1"/>
      <protection/>
    </xf>
    <xf numFmtId="0" fontId="18" fillId="33" borderId="0" xfId="0" applyFont="1" applyFill="1" applyBorder="1" applyAlignment="1" applyProtection="1">
      <alignment/>
      <protection/>
    </xf>
    <xf numFmtId="10" fontId="15" fillId="33" borderId="0" xfId="59" applyNumberFormat="1" applyFont="1" applyFill="1" applyBorder="1" applyAlignment="1" applyProtection="1">
      <alignment horizontal="center" vertical="top"/>
      <protection/>
    </xf>
    <xf numFmtId="0" fontId="18" fillId="33" borderId="0" xfId="0" applyFont="1" applyFill="1" applyBorder="1" applyAlignment="1" applyProtection="1">
      <alignment vertical="top" wrapText="1"/>
      <protection/>
    </xf>
    <xf numFmtId="0" fontId="16" fillId="33" borderId="0" xfId="0" applyFont="1" applyFill="1" applyBorder="1" applyAlignment="1" applyProtection="1">
      <alignment/>
      <protection/>
    </xf>
    <xf numFmtId="168" fontId="19" fillId="33" borderId="0" xfId="59" applyNumberFormat="1" applyFont="1" applyFill="1" applyAlignment="1" applyProtection="1">
      <alignment horizontal="center" vertical="top"/>
      <protection locked="0"/>
    </xf>
    <xf numFmtId="166" fontId="15" fillId="33" borderId="0" xfId="0" applyNumberFormat="1" applyFont="1" applyFill="1" applyAlignment="1" applyProtection="1">
      <alignment horizontal="center" vertical="top"/>
      <protection locked="0"/>
    </xf>
    <xf numFmtId="0" fontId="15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horizontal="center" vertical="top"/>
      <protection/>
    </xf>
    <xf numFmtId="0" fontId="15" fillId="33" borderId="0" xfId="0" applyFont="1" applyFill="1" applyAlignment="1" applyProtection="1">
      <alignment vertical="top" wrapText="1"/>
      <protection/>
    </xf>
    <xf numFmtId="0" fontId="15" fillId="33" borderId="1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top"/>
      <protection/>
    </xf>
    <xf numFmtId="1" fontId="15" fillId="33" borderId="0" xfId="0" applyNumberFormat="1" applyFont="1" applyFill="1" applyAlignment="1" applyProtection="1">
      <alignment horizontal="center" vertical="top"/>
      <protection locked="0"/>
    </xf>
    <xf numFmtId="0" fontId="15" fillId="33" borderId="0" xfId="0" applyFont="1" applyFill="1" applyAlignment="1" applyProtection="1">
      <alignment horizontal="center" vertical="top"/>
      <protection locked="0"/>
    </xf>
    <xf numFmtId="0" fontId="16" fillId="33" borderId="10" xfId="0" applyFont="1" applyFill="1" applyBorder="1" applyAlignment="1" applyProtection="1">
      <alignment vertical="top"/>
      <protection/>
    </xf>
    <xf numFmtId="0" fontId="19" fillId="33" borderId="0" xfId="0" applyFont="1" applyFill="1" applyAlignment="1" applyProtection="1">
      <alignment horizontal="center" vertical="top"/>
      <protection/>
    </xf>
    <xf numFmtId="0" fontId="18" fillId="33" borderId="10" xfId="0" applyFont="1" applyFill="1" applyBorder="1" applyAlignment="1" applyProtection="1">
      <alignment vertical="top"/>
      <protection/>
    </xf>
    <xf numFmtId="0" fontId="18" fillId="33" borderId="1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7" fontId="15" fillId="33" borderId="0" xfId="0" applyNumberFormat="1" applyFont="1" applyFill="1" applyAlignment="1" applyProtection="1">
      <alignment vertical="top"/>
      <protection locked="0"/>
    </xf>
    <xf numFmtId="0" fontId="15" fillId="33" borderId="0" xfId="0" applyFont="1" applyFill="1" applyAlignment="1" applyProtection="1">
      <alignment vertical="top"/>
      <protection/>
    </xf>
    <xf numFmtId="167" fontId="15" fillId="33" borderId="0" xfId="0" applyNumberFormat="1" applyFont="1" applyFill="1" applyAlignment="1" applyProtection="1">
      <alignment vertical="top"/>
      <protection/>
    </xf>
    <xf numFmtId="166" fontId="15" fillId="33" borderId="0" xfId="0" applyNumberFormat="1" applyFont="1" applyFill="1" applyAlignment="1" applyProtection="1">
      <alignment vertical="top"/>
      <protection locked="0"/>
    </xf>
    <xf numFmtId="166" fontId="15" fillId="33" borderId="0" xfId="0" applyNumberFormat="1" applyFont="1" applyFill="1" applyAlignment="1" applyProtection="1">
      <alignment vertical="top"/>
      <protection/>
    </xf>
    <xf numFmtId="166" fontId="15" fillId="33" borderId="0" xfId="0" applyNumberFormat="1" applyFont="1" applyFill="1" applyAlignment="1" applyProtection="1">
      <alignment/>
      <protection/>
    </xf>
    <xf numFmtId="166" fontId="15" fillId="34" borderId="0" xfId="0" applyNumberFormat="1" applyFont="1" applyFill="1" applyAlignment="1" applyProtection="1">
      <alignment/>
      <protection/>
    </xf>
    <xf numFmtId="0" fontId="18" fillId="33" borderId="0" xfId="0" applyFont="1" applyFill="1" applyAlignment="1" applyProtection="1">
      <alignment vertical="top" wrapText="1"/>
      <protection/>
    </xf>
    <xf numFmtId="1" fontId="9" fillId="0" borderId="0" xfId="0" applyNumberFormat="1" applyFont="1" applyFill="1" applyBorder="1" applyAlignment="1" applyProtection="1">
      <alignment horizontal="center" vertical="top"/>
      <protection/>
    </xf>
    <xf numFmtId="167" fontId="0" fillId="35" borderId="0" xfId="0" applyNumberFormat="1" applyFont="1" applyFill="1" applyBorder="1" applyAlignment="1">
      <alignment/>
    </xf>
    <xf numFmtId="0" fontId="21" fillId="33" borderId="0" xfId="56" applyFont="1" applyFill="1">
      <alignment/>
      <protection/>
    </xf>
    <xf numFmtId="166" fontId="15" fillId="33" borderId="0" xfId="0" applyNumberFormat="1" applyFont="1" applyFill="1" applyAlignment="1" applyProtection="1">
      <alignment/>
      <protection/>
    </xf>
    <xf numFmtId="166" fontId="15" fillId="33" borderId="0" xfId="0" applyNumberFormat="1" applyFont="1" applyFill="1" applyAlignment="1" applyProtection="1">
      <alignment vertical="center"/>
      <protection/>
    </xf>
    <xf numFmtId="167" fontId="15" fillId="33" borderId="0" xfId="0" applyNumberFormat="1" applyFont="1" applyFill="1" applyAlignment="1" applyProtection="1">
      <alignment vertical="center"/>
      <protection locked="0"/>
    </xf>
    <xf numFmtId="166" fontId="0" fillId="0" borderId="0" xfId="0" applyNumberFormat="1" applyFill="1" applyAlignment="1" applyProtection="1">
      <alignment/>
      <protection/>
    </xf>
    <xf numFmtId="4" fontId="0" fillId="33" borderId="0" xfId="0" applyNumberFormat="1" applyFont="1" applyFill="1" applyBorder="1" applyAlignment="1">
      <alignment/>
    </xf>
    <xf numFmtId="0" fontId="0" fillId="33" borderId="0" xfId="0" applyFill="1" applyAlignment="1" applyProtection="1">
      <alignment horizontal="right"/>
      <protection/>
    </xf>
    <xf numFmtId="0" fontId="64" fillId="33" borderId="0" xfId="0" applyFont="1" applyFill="1" applyBorder="1" applyAlignment="1" applyProtection="1">
      <alignment horizontal="right"/>
      <protection/>
    </xf>
    <xf numFmtId="166" fontId="0" fillId="33" borderId="0" xfId="0" applyNumberForma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166" fontId="65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7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166" fontId="68" fillId="33" borderId="0" xfId="0" applyNumberFormat="1" applyFont="1" applyFill="1" applyAlignment="1" applyProtection="1">
      <alignment/>
      <protection/>
    </xf>
    <xf numFmtId="168" fontId="68" fillId="33" borderId="0" xfId="59" applyNumberFormat="1" applyFont="1" applyFill="1" applyAlignment="1" applyProtection="1">
      <alignment/>
      <protection/>
    </xf>
    <xf numFmtId="168" fontId="65" fillId="33" borderId="0" xfId="59" applyNumberFormat="1" applyFont="1" applyFill="1" applyAlignment="1" applyProtection="1">
      <alignment/>
      <protection/>
    </xf>
    <xf numFmtId="168" fontId="69" fillId="33" borderId="0" xfId="59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NZSF model BEFU 20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CONTRIBUTION RATE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79"/>
          <c:w val="0.96925"/>
          <c:h val="0.846"/>
        </c:manualLayout>
      </c:layout>
      <c:lineChart>
        <c:grouping val="standard"/>
        <c:varyColors val="0"/>
        <c:ser>
          <c:idx val="0"/>
          <c:order val="0"/>
          <c:tx>
            <c:v>Net NZS Expenditure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Model!$F$2:$CQ$2</c:f>
              <c:numCache>
                <c:ptCount val="9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  <c:pt idx="78">
                  <c:v>2091</c:v>
                </c:pt>
                <c:pt idx="79">
                  <c:v>2092</c:v>
                </c:pt>
                <c:pt idx="80">
                  <c:v>2093</c:v>
                </c:pt>
                <c:pt idx="81">
                  <c:v>2094</c:v>
                </c:pt>
                <c:pt idx="82">
                  <c:v>2095</c:v>
                </c:pt>
                <c:pt idx="83">
                  <c:v>2096</c:v>
                </c:pt>
                <c:pt idx="84">
                  <c:v>2097</c:v>
                </c:pt>
                <c:pt idx="85">
                  <c:v>2098</c:v>
                </c:pt>
                <c:pt idx="86">
                  <c:v>2099</c:v>
                </c:pt>
                <c:pt idx="87">
                  <c:v>2100</c:v>
                </c:pt>
                <c:pt idx="88">
                  <c:v>2101</c:v>
                </c:pt>
                <c:pt idx="89">
                  <c:v>2102</c:v>
                </c:pt>
              </c:numCache>
            </c:numRef>
          </c:cat>
          <c:val>
            <c:numRef>
              <c:f>Model!$F$45:$CQ$45</c:f>
              <c:numCache>
                <c:ptCount val="90"/>
                <c:pt idx="0">
                  <c:v>0.0405789454195364</c:v>
                </c:pt>
                <c:pt idx="1">
                  <c:v>0.04052063619715294</c:v>
                </c:pt>
                <c:pt idx="2">
                  <c:v>0.04068054446900898</c:v>
                </c:pt>
                <c:pt idx="3">
                  <c:v>0.04127731173425748</c:v>
                </c:pt>
                <c:pt idx="4">
                  <c:v>0.04163241995917406</c:v>
                </c:pt>
                <c:pt idx="5">
                  <c:v>0.041992423191350554</c:v>
                </c:pt>
                <c:pt idx="6">
                  <c:v>0.04232055794006518</c:v>
                </c:pt>
                <c:pt idx="7">
                  <c:v>0.04271030760851061</c:v>
                </c:pt>
                <c:pt idx="8">
                  <c:v>0.04348127264636275</c:v>
                </c:pt>
                <c:pt idx="9">
                  <c:v>0.04423948596560676</c:v>
                </c:pt>
                <c:pt idx="10">
                  <c:v>0.0450327578024455</c:v>
                </c:pt>
                <c:pt idx="11">
                  <c:v>0.04609689378342408</c:v>
                </c:pt>
                <c:pt idx="12">
                  <c:v>0.04718097286730336</c:v>
                </c:pt>
                <c:pt idx="13">
                  <c:v>0.048350710859738404</c:v>
                </c:pt>
                <c:pt idx="14">
                  <c:v>0.04954426560967947</c:v>
                </c:pt>
                <c:pt idx="15">
                  <c:v>0.05070187828198167</c:v>
                </c:pt>
                <c:pt idx="16">
                  <c:v>0.05176270168466036</c:v>
                </c:pt>
                <c:pt idx="17">
                  <c:v>0.05269029438177487</c:v>
                </c:pt>
                <c:pt idx="18">
                  <c:v>0.05354233893802726</c:v>
                </c:pt>
                <c:pt idx="19">
                  <c:v>0.054331912365955685</c:v>
                </c:pt>
                <c:pt idx="20">
                  <c:v>0.05509524808184603</c:v>
                </c:pt>
                <c:pt idx="21">
                  <c:v>0.05585753237586534</c:v>
                </c:pt>
                <c:pt idx="22">
                  <c:v>0.05654459588289957</c:v>
                </c:pt>
                <c:pt idx="23">
                  <c:v>0.057250586041421206</c:v>
                </c:pt>
                <c:pt idx="24">
                  <c:v>0.0578705628013527</c:v>
                </c:pt>
                <c:pt idx="25">
                  <c:v>0.0583202331504488</c:v>
                </c:pt>
                <c:pt idx="26">
                  <c:v>0.058620703654443954</c:v>
                </c:pt>
                <c:pt idx="27">
                  <c:v>0.058784231957253116</c:v>
                </c:pt>
                <c:pt idx="28">
                  <c:v>0.05881633501011315</c:v>
                </c:pt>
                <c:pt idx="29">
                  <c:v>0.05880789908561631</c:v>
                </c:pt>
                <c:pt idx="30">
                  <c:v>0.05873917684408504</c:v>
                </c:pt>
                <c:pt idx="31">
                  <c:v>0.05871442706873035</c:v>
                </c:pt>
                <c:pt idx="32">
                  <c:v>0.0587205135407341</c:v>
                </c:pt>
                <c:pt idx="33">
                  <c:v>0.05876205971001469</c:v>
                </c:pt>
                <c:pt idx="34">
                  <c:v>0.05886427929982002</c:v>
                </c:pt>
                <c:pt idx="35">
                  <c:v>0.059038540776903355</c:v>
                </c:pt>
                <c:pt idx="36">
                  <c:v>0.05923500516631153</c:v>
                </c:pt>
                <c:pt idx="37">
                  <c:v>0.05946055985971868</c:v>
                </c:pt>
                <c:pt idx="38">
                  <c:v>0.059739699273528055</c:v>
                </c:pt>
                <c:pt idx="39">
                  <c:v>0.06005619138795105</c:v>
                </c:pt>
                <c:pt idx="40">
                  <c:v>0.060498231557937245</c:v>
                </c:pt>
                <c:pt idx="41">
                  <c:v>0.06102486814157168</c:v>
                </c:pt>
                <c:pt idx="42">
                  <c:v>0.061682634442254865</c:v>
                </c:pt>
                <c:pt idx="43">
                  <c:v>0.06241821823717737</c:v>
                </c:pt>
                <c:pt idx="44">
                  <c:v>0.06309117419822866</c:v>
                </c:pt>
                <c:pt idx="45">
                  <c:v>0.06376155904495812</c:v>
                </c:pt>
                <c:pt idx="46">
                  <c:v>0.06439420996818918</c:v>
                </c:pt>
                <c:pt idx="47">
                  <c:v>0.06503793777266559</c:v>
                </c:pt>
                <c:pt idx="48">
                  <c:v>0.06564221155227123</c:v>
                </c:pt>
                <c:pt idx="49">
                  <c:v>0.06617571529540447</c:v>
                </c:pt>
                <c:pt idx="50">
                  <c:v>0.0667076360963761</c:v>
                </c:pt>
                <c:pt idx="51">
                  <c:v>0.0672019462356021</c:v>
                </c:pt>
                <c:pt idx="52">
                  <c:v>0.06777358911643724</c:v>
                </c:pt>
                <c:pt idx="53">
                  <c:v>0.06828845632202776</c:v>
                </c:pt>
                <c:pt idx="54">
                  <c:v>0.06871082422443317</c:v>
                </c:pt>
                <c:pt idx="55">
                  <c:v>0.0691441554537646</c:v>
                </c:pt>
                <c:pt idx="56">
                  <c:v>0.0696365370786279</c:v>
                </c:pt>
                <c:pt idx="57">
                  <c:v>0.07010608624369168</c:v>
                </c:pt>
                <c:pt idx="58">
                  <c:v>0.07061424125812509</c:v>
                </c:pt>
                <c:pt idx="59">
                  <c:v>0.07120975375087671</c:v>
                </c:pt>
                <c:pt idx="60">
                  <c:v>0.07187093900191927</c:v>
                </c:pt>
                <c:pt idx="61">
                  <c:v>0.07247397886260629</c:v>
                </c:pt>
                <c:pt idx="62">
                  <c:v>0.0730738201419393</c:v>
                </c:pt>
                <c:pt idx="63">
                  <c:v>0.07359652937924267</c:v>
                </c:pt>
                <c:pt idx="64">
                  <c:v>0.074031218050415</c:v>
                </c:pt>
                <c:pt idx="65">
                  <c:v>0.07443681277188523</c:v>
                </c:pt>
                <c:pt idx="66">
                  <c:v>0.07481510210151163</c:v>
                </c:pt>
                <c:pt idx="67">
                  <c:v>0.07516916831194556</c:v>
                </c:pt>
                <c:pt idx="68">
                  <c:v>0.07550712102436724</c:v>
                </c:pt>
                <c:pt idx="69">
                  <c:v>0.07582924769162015</c:v>
                </c:pt>
                <c:pt idx="70">
                  <c:v>0.07614528931172426</c:v>
                </c:pt>
                <c:pt idx="71">
                  <c:v>0.07645593554492643</c:v>
                </c:pt>
                <c:pt idx="72">
                  <c:v>0.07676205665023257</c:v>
                </c:pt>
                <c:pt idx="73">
                  <c:v>0.07706771232314429</c:v>
                </c:pt>
                <c:pt idx="74">
                  <c:v>0.07737109306610294</c:v>
                </c:pt>
                <c:pt idx="75">
                  <c:v>0.07767555135387728</c:v>
                </c:pt>
                <c:pt idx="76">
                  <c:v>0.07797553647946291</c:v>
                </c:pt>
                <c:pt idx="77">
                  <c:v>0.07827606292040495</c:v>
                </c:pt>
                <c:pt idx="78">
                  <c:v>0.07857010466283479</c:v>
                </c:pt>
                <c:pt idx="79">
                  <c:v>0.0788656753386215</c:v>
                </c:pt>
                <c:pt idx="80">
                  <c:v>0.07914515428027133</c:v>
                </c:pt>
                <c:pt idx="81">
                  <c:v>0.0794213473130615</c:v>
                </c:pt>
                <c:pt idx="82">
                  <c:v>0.07968903933887511</c:v>
                </c:pt>
                <c:pt idx="83">
                  <c:v>0.0799396919650187</c:v>
                </c:pt>
                <c:pt idx="84">
                  <c:v>0.0801811711709418</c:v>
                </c:pt>
                <c:pt idx="85">
                  <c:v>0.08041070731542341</c:v>
                </c:pt>
                <c:pt idx="86">
                  <c:v>0.08062793124558357</c:v>
                </c:pt>
                <c:pt idx="87">
                  <c:v>0.08084025333030942</c:v>
                </c:pt>
                <c:pt idx="88">
                  <c:v>0.08104235127475941</c:v>
                </c:pt>
                <c:pt idx="89">
                  <c:v>0.0812433704768113</c:v>
                </c:pt>
              </c:numCache>
            </c:numRef>
          </c:val>
          <c:smooth val="0"/>
        </c:ser>
        <c:ser>
          <c:idx val="1"/>
          <c:order val="1"/>
          <c:tx>
            <c:v>Capital Contribution plus Net NZS Expenditure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Model!$F$2:$CQ$2</c:f>
              <c:numCache>
                <c:ptCount val="9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  <c:pt idx="78">
                  <c:v>2091</c:v>
                </c:pt>
                <c:pt idx="79">
                  <c:v>2092</c:v>
                </c:pt>
                <c:pt idx="80">
                  <c:v>2093</c:v>
                </c:pt>
                <c:pt idx="81">
                  <c:v>2094</c:v>
                </c:pt>
                <c:pt idx="82">
                  <c:v>2095</c:v>
                </c:pt>
                <c:pt idx="83">
                  <c:v>2096</c:v>
                </c:pt>
                <c:pt idx="84">
                  <c:v>2097</c:v>
                </c:pt>
                <c:pt idx="85">
                  <c:v>2098</c:v>
                </c:pt>
                <c:pt idx="86">
                  <c:v>2099</c:v>
                </c:pt>
                <c:pt idx="87">
                  <c:v>2100</c:v>
                </c:pt>
                <c:pt idx="88">
                  <c:v>2101</c:v>
                </c:pt>
                <c:pt idx="89">
                  <c:v>2102</c:v>
                </c:pt>
              </c:numCache>
            </c:numRef>
          </c:cat>
          <c:val>
            <c:numRef>
              <c:f>Model!$F$47:$CQ$47</c:f>
              <c:numCache>
                <c:ptCount val="90"/>
                <c:pt idx="0">
                  <c:v>0.0405789454195364</c:v>
                </c:pt>
                <c:pt idx="1">
                  <c:v>0.04052063619715294</c:v>
                </c:pt>
                <c:pt idx="2">
                  <c:v>0.04068054446900898</c:v>
                </c:pt>
                <c:pt idx="3">
                  <c:v>0.04127731173425748</c:v>
                </c:pt>
                <c:pt idx="4">
                  <c:v>0.04163241995917406</c:v>
                </c:pt>
                <c:pt idx="5">
                  <c:v>0.041992423191350554</c:v>
                </c:pt>
                <c:pt idx="6">
                  <c:v>0.04980160308508002</c:v>
                </c:pt>
                <c:pt idx="7">
                  <c:v>0.05001410256153287</c:v>
                </c:pt>
                <c:pt idx="8">
                  <c:v>0.05023163154224599</c:v>
                </c:pt>
                <c:pt idx="9">
                  <c:v>0.05045367576865773</c:v>
                </c:pt>
                <c:pt idx="10">
                  <c:v>0.0506791783687954</c:v>
                </c:pt>
                <c:pt idx="11">
                  <c:v>0.050907934098246246</c:v>
                </c:pt>
                <c:pt idx="12">
                  <c:v>0.051139545534930296</c:v>
                </c:pt>
                <c:pt idx="13">
                  <c:v>0.05137512787120624</c:v>
                </c:pt>
                <c:pt idx="14">
                  <c:v>0.05161378218153867</c:v>
                </c:pt>
                <c:pt idx="15">
                  <c:v>0.05185421388760019</c:v>
                </c:pt>
                <c:pt idx="16">
                  <c:v>0.05209658475885362</c:v>
                </c:pt>
                <c:pt idx="17">
                  <c:v>0.052341759542574674</c:v>
                </c:pt>
                <c:pt idx="18">
                  <c:v>0.05258946705361646</c:v>
                </c:pt>
                <c:pt idx="19">
                  <c:v>0.05284020378122231</c:v>
                </c:pt>
                <c:pt idx="20">
                  <c:v>0.05309515123356037</c:v>
                </c:pt>
                <c:pt idx="21">
                  <c:v>0.05335528557453411</c:v>
                </c:pt>
                <c:pt idx="22">
                  <c:v>0.05361958600998627</c:v>
                </c:pt>
                <c:pt idx="23">
                  <c:v>0.0538880031697121</c:v>
                </c:pt>
                <c:pt idx="24">
                  <c:v>0.054159394395461115</c:v>
                </c:pt>
                <c:pt idx="25">
                  <c:v>0.05443244448070862</c:v>
                </c:pt>
                <c:pt idx="26">
                  <c:v>0.054706703452006296</c:v>
                </c:pt>
                <c:pt idx="27">
                  <c:v>0.05498181605444186</c:v>
                </c:pt>
                <c:pt idx="28">
                  <c:v>0.05525744127707873</c:v>
                </c:pt>
                <c:pt idx="29">
                  <c:v>0.0555333510765858</c:v>
                </c:pt>
                <c:pt idx="30">
                  <c:v>0.05580935178136103</c:v>
                </c:pt>
                <c:pt idx="31">
                  <c:v>0.056085297225430424</c:v>
                </c:pt>
                <c:pt idx="32">
                  <c:v>0.05636113594084599</c:v>
                </c:pt>
                <c:pt idx="33">
                  <c:v>0.056636818642668174</c:v>
                </c:pt>
                <c:pt idx="34">
                  <c:v>0.05691231058759966</c:v>
                </c:pt>
                <c:pt idx="35">
                  <c:v>0.05718757530443516</c:v>
                </c:pt>
                <c:pt idx="36">
                  <c:v>0.05746270331433272</c:v>
                </c:pt>
                <c:pt idx="37">
                  <c:v>0.05773758146081116</c:v>
                </c:pt>
                <c:pt idx="38">
                  <c:v>0.05801226755812458</c:v>
                </c:pt>
                <c:pt idx="39">
                  <c:v>0.058286656728845455</c:v>
                </c:pt>
                <c:pt idx="40">
                  <c:v>0.05856079301464387</c:v>
                </c:pt>
                <c:pt idx="41">
                  <c:v>0.058834469353995285</c:v>
                </c:pt>
                <c:pt idx="42">
                  <c:v>0.059107677499159815</c:v>
                </c:pt>
                <c:pt idx="43">
                  <c:v>0.05938031440541459</c:v>
                </c:pt>
                <c:pt idx="44">
                  <c:v>0.059652196337192445</c:v>
                </c:pt>
                <c:pt idx="45">
                  <c:v>0.059923226629540416</c:v>
                </c:pt>
                <c:pt idx="46">
                  <c:v>0.06019329029399628</c:v>
                </c:pt>
                <c:pt idx="47">
                  <c:v>0.06046225320010909</c:v>
                </c:pt>
                <c:pt idx="48">
                  <c:v>0.06073007278813597</c:v>
                </c:pt>
                <c:pt idx="49">
                  <c:v>0.06099665255889212</c:v>
                </c:pt>
                <c:pt idx="50">
                  <c:v>0.06126199409136656</c:v>
                </c:pt>
                <c:pt idx="51">
                  <c:v>0.061526139856334386</c:v>
                </c:pt>
                <c:pt idx="52">
                  <c:v>0.061789149636668934</c:v>
                </c:pt>
                <c:pt idx="53">
                  <c:v>0.062051060570674624</c:v>
                </c:pt>
                <c:pt idx="54">
                  <c:v>0.06231193585610263</c:v>
                </c:pt>
                <c:pt idx="55">
                  <c:v>0.06257179464225972</c:v>
                </c:pt>
                <c:pt idx="56">
                  <c:v>0.06283068872013248</c:v>
                </c:pt>
                <c:pt idx="57">
                  <c:v>0.06308853682868526</c:v>
                </c:pt>
                <c:pt idx="58">
                  <c:v>0.06334543165332683</c:v>
                </c:pt>
                <c:pt idx="59">
                  <c:v>0.06360135439717299</c:v>
                </c:pt>
                <c:pt idx="60">
                  <c:v>0.06385639485678865</c:v>
                </c:pt>
                <c:pt idx="61">
                  <c:v>0.06411058975570381</c:v>
                </c:pt>
                <c:pt idx="62">
                  <c:v>0.06436396532326595</c:v>
                </c:pt>
                <c:pt idx="63">
                  <c:v>0.06461657247062415</c:v>
                </c:pt>
                <c:pt idx="64">
                  <c:v>0.06486842650139477</c:v>
                </c:pt>
                <c:pt idx="65">
                  <c:v>0.06511957795728825</c:v>
                </c:pt>
                <c:pt idx="66">
                  <c:v>0.06537005738627552</c:v>
                </c:pt>
                <c:pt idx="67">
                  <c:v>0.06561988477731727</c:v>
                </c:pt>
                <c:pt idx="68">
                  <c:v>0.06586909110102251</c:v>
                </c:pt>
                <c:pt idx="69">
                  <c:v>0.06611768800762372</c:v>
                </c:pt>
                <c:pt idx="70">
                  <c:v>0.06636569886361435</c:v>
                </c:pt>
                <c:pt idx="71">
                  <c:v>0.06661314704988618</c:v>
                </c:pt>
                <c:pt idx="72">
                  <c:v>0.0668600604511092</c:v>
                </c:pt>
                <c:pt idx="73">
                  <c:v>0.06710644746877512</c:v>
                </c:pt>
                <c:pt idx="74">
                  <c:v>0.06735233376335632</c:v>
                </c:pt>
                <c:pt idx="75">
                  <c:v>0.06759774000757725</c:v>
                </c:pt>
                <c:pt idx="76">
                  <c:v>0.0678426750797882</c:v>
                </c:pt>
                <c:pt idx="77">
                  <c:v>0.06808716454633536</c:v>
                </c:pt>
                <c:pt idx="78">
                  <c:v>0.06833122175644182</c:v>
                </c:pt>
                <c:pt idx="79">
                  <c:v>0.0685748571520712</c:v>
                </c:pt>
                <c:pt idx="80">
                  <c:v>0.06881809830801026</c:v>
                </c:pt>
                <c:pt idx="81">
                  <c:v>0.06906095784005344</c:v>
                </c:pt>
                <c:pt idx="82">
                  <c:v>0.06930344752438858</c:v>
                </c:pt>
                <c:pt idx="83">
                  <c:v>0.06954558539111891</c:v>
                </c:pt>
                <c:pt idx="84">
                  <c:v>0.06978738339705988</c:v>
                </c:pt>
                <c:pt idx="85">
                  <c:v>0.07002885777899415</c:v>
                </c:pt>
                <c:pt idx="86">
                  <c:v>0.07027002148887303</c:v>
                </c:pt>
                <c:pt idx="87">
                  <c:v>0.07051088617754443</c:v>
                </c:pt>
                <c:pt idx="88">
                  <c:v>0.07075146384608881</c:v>
                </c:pt>
                <c:pt idx="89">
                  <c:v>0.07099176080666501</c:v>
                </c:pt>
              </c:numCache>
            </c:numRef>
          </c:val>
          <c:smooth val="0"/>
        </c:ser>
        <c:marker val="1"/>
        <c:axId val="61216154"/>
        <c:axId val="57612499"/>
      </c:lineChart>
      <c:catAx>
        <c:axId val="612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ended 30 June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612499"/>
        <c:crosses val="autoZero"/>
        <c:auto val="1"/>
        <c:lblOffset val="100"/>
        <c:tickLblSkip val="5"/>
        <c:tickMarkSkip val="5"/>
        <c:noMultiLvlLbl val="0"/>
      </c:catAx>
      <c:valAx>
        <c:axId val="57612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2161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225"/>
          <c:y val="0.9365"/>
          <c:w val="0.762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CAPITAL CONTRIBUTION TO NZS FUND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9"/>
          <c:w val="0.97325"/>
          <c:h val="0.89525"/>
        </c:manualLayout>
      </c:layout>
      <c:lineChart>
        <c:grouping val="standard"/>
        <c:varyColors val="0"/>
        <c:ser>
          <c:idx val="0"/>
          <c:order val="0"/>
          <c:tx>
            <c:v>Capital Contribution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Model!$F$2:$CQ$2</c:f>
              <c:numCache>
                <c:ptCount val="9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  <c:pt idx="78">
                  <c:v>2091</c:v>
                </c:pt>
                <c:pt idx="79">
                  <c:v>2092</c:v>
                </c:pt>
                <c:pt idx="80">
                  <c:v>2093</c:v>
                </c:pt>
                <c:pt idx="81">
                  <c:v>2094</c:v>
                </c:pt>
                <c:pt idx="82">
                  <c:v>2095</c:v>
                </c:pt>
                <c:pt idx="83">
                  <c:v>2096</c:v>
                </c:pt>
                <c:pt idx="84">
                  <c:v>2097</c:v>
                </c:pt>
                <c:pt idx="85">
                  <c:v>2098</c:v>
                </c:pt>
                <c:pt idx="86">
                  <c:v>2099</c:v>
                </c:pt>
                <c:pt idx="87">
                  <c:v>2100</c:v>
                </c:pt>
                <c:pt idx="88">
                  <c:v>2101</c:v>
                </c:pt>
                <c:pt idx="89">
                  <c:v>2102</c:v>
                </c:pt>
              </c:numCache>
            </c:numRef>
          </c:cat>
          <c:val>
            <c:numRef>
              <c:f>Model!$F$48:$CQ$48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0.007479787852584436</c:v>
                </c:pt>
                <c:pt idx="7">
                  <c:v>0.007305315481692605</c:v>
                </c:pt>
                <c:pt idx="8">
                  <c:v>0.006750596783275342</c:v>
                </c:pt>
                <c:pt idx="9">
                  <c:v>0.006212831973696342</c:v>
                </c:pt>
                <c:pt idx="10">
                  <c:v>0.005647657051905624</c:v>
                </c:pt>
                <c:pt idx="11">
                  <c:v>0.004810959294367281</c:v>
                </c:pt>
                <c:pt idx="12">
                  <c:v>0.003957695899566954</c:v>
                </c:pt>
                <c:pt idx="13">
                  <c:v>0.0030244437104507073</c:v>
                </c:pt>
                <c:pt idx="14">
                  <c:v>0.002069144100358414</c:v>
                </c:pt>
                <c:pt idx="15">
                  <c:v>0.0011522268818348884</c:v>
                </c:pt>
                <c:pt idx="16">
                  <c:v>0.00033422484714675817</c:v>
                </c:pt>
                <c:pt idx="17">
                  <c:v>-0.00034941885694962584</c:v>
                </c:pt>
                <c:pt idx="18">
                  <c:v>-0.000953767609799021</c:v>
                </c:pt>
                <c:pt idx="19">
                  <c:v>-0.001491466335355178</c:v>
                </c:pt>
                <c:pt idx="20">
                  <c:v>-0.0020009265722149465</c:v>
                </c:pt>
                <c:pt idx="21">
                  <c:v>-0.002501887699986179</c:v>
                </c:pt>
                <c:pt idx="22">
                  <c:v>-0.002924882810160526</c:v>
                </c:pt>
                <c:pt idx="23">
                  <c:v>-0.003363089590249924</c:v>
                </c:pt>
                <c:pt idx="24">
                  <c:v>-0.003711592227103618</c:v>
                </c:pt>
                <c:pt idx="25">
                  <c:v>-0.003887554481923905</c:v>
                </c:pt>
                <c:pt idx="26">
                  <c:v>-0.003913864800522429</c:v>
                </c:pt>
                <c:pt idx="27">
                  <c:v>-0.0038022042775530305</c:v>
                </c:pt>
                <c:pt idx="28">
                  <c:v>-0.0035586896933708077</c:v>
                </c:pt>
                <c:pt idx="29">
                  <c:v>-0.003275137384022157</c:v>
                </c:pt>
                <c:pt idx="30">
                  <c:v>-0.0029297994414532354</c:v>
                </c:pt>
                <c:pt idx="31">
                  <c:v>-0.0026291576626052554</c:v>
                </c:pt>
                <c:pt idx="32">
                  <c:v>-0.002359806595762226</c:v>
                </c:pt>
                <c:pt idx="33">
                  <c:v>-0.0021253025097974255</c:v>
                </c:pt>
                <c:pt idx="34">
                  <c:v>-0.0019514143526353023</c:v>
                </c:pt>
                <c:pt idx="35">
                  <c:v>-0.0018513412733545329</c:v>
                </c:pt>
                <c:pt idx="36">
                  <c:v>-0.001772005769039567</c:v>
                </c:pt>
                <c:pt idx="37">
                  <c:v>-0.0017231469585028275</c:v>
                </c:pt>
                <c:pt idx="38">
                  <c:v>-0.0017273176871661516</c:v>
                </c:pt>
                <c:pt idx="39">
                  <c:v>-0.0017695352002700766</c:v>
                </c:pt>
                <c:pt idx="40">
                  <c:v>-0.001937215173765599</c:v>
                </c:pt>
                <c:pt idx="41">
                  <c:v>-0.0021904637493546063</c:v>
                </c:pt>
                <c:pt idx="42">
                  <c:v>-0.0025748719082285586</c:v>
                </c:pt>
                <c:pt idx="43">
                  <c:v>-0.003037908401513343</c:v>
                </c:pt>
                <c:pt idx="44">
                  <c:v>-0.0034390160248806857</c:v>
                </c:pt>
                <c:pt idx="45">
                  <c:v>-0.0038385907213878997</c:v>
                </c:pt>
                <c:pt idx="46">
                  <c:v>-0.004201241893764279</c:v>
                </c:pt>
                <c:pt idx="47">
                  <c:v>-0.004575985378679536</c:v>
                </c:pt>
                <c:pt idx="48">
                  <c:v>-0.004912344292676602</c:v>
                </c:pt>
                <c:pt idx="49">
                  <c:v>-0.005178768199239618</c:v>
                </c:pt>
                <c:pt idx="50">
                  <c:v>-0.005445631423303921</c:v>
                </c:pt>
                <c:pt idx="51">
                  <c:v>-0.005676093458784422</c:v>
                </c:pt>
                <c:pt idx="52">
                  <c:v>-0.005984369732572009</c:v>
                </c:pt>
                <c:pt idx="53">
                  <c:v>-0.006237522786703425</c:v>
                </c:pt>
                <c:pt idx="54">
                  <c:v>-0.0063989458502351285</c:v>
                </c:pt>
                <c:pt idx="55">
                  <c:v>-0.006572302716590142</c:v>
                </c:pt>
                <c:pt idx="56">
                  <c:v>-0.006805674202541909</c:v>
                </c:pt>
                <c:pt idx="57">
                  <c:v>-0.0070174103316958825</c:v>
                </c:pt>
                <c:pt idx="58">
                  <c:v>-0.0072690193028505925</c:v>
                </c:pt>
                <c:pt idx="59">
                  <c:v>-0.007608476308848197</c:v>
                </c:pt>
                <c:pt idx="60">
                  <c:v>-0.00801458105809947</c:v>
                </c:pt>
                <c:pt idx="61">
                  <c:v>-0.008363396691415857</c:v>
                </c:pt>
                <c:pt idx="62">
                  <c:v>-0.008709999164420827</c:v>
                </c:pt>
                <c:pt idx="63">
                  <c:v>-0.008979834887336127</c:v>
                </c:pt>
                <c:pt idx="64">
                  <c:v>-0.009162641137120162</c:v>
                </c:pt>
                <c:pt idx="65">
                  <c:v>-0.009317206599079392</c:v>
                </c:pt>
                <c:pt idx="66">
                  <c:v>-0.009445044203525167</c:v>
                </c:pt>
                <c:pt idx="67">
                  <c:v>-0.009549439715871334</c:v>
                </c:pt>
                <c:pt idx="68">
                  <c:v>-0.009638065945165225</c:v>
                </c:pt>
                <c:pt idx="69">
                  <c:v>-0.009711483514711265</c:v>
                </c:pt>
                <c:pt idx="70">
                  <c:v>-0.009779475874831434</c:v>
                </c:pt>
                <c:pt idx="71">
                  <c:v>-0.009842825083032988</c:v>
                </c:pt>
                <c:pt idx="72">
                  <c:v>-0.009901921144868405</c:v>
                </c:pt>
                <c:pt idx="73">
                  <c:v>-0.00996124180368672</c:v>
                </c:pt>
                <c:pt idx="74">
                  <c:v>-0.010018846915875705</c:v>
                </c:pt>
                <c:pt idx="75">
                  <c:v>-0.010077799083596158</c:v>
                </c:pt>
                <c:pt idx="76">
                  <c:v>-0.010132936424779622</c:v>
                </c:pt>
                <c:pt idx="77">
                  <c:v>-0.010188973888508186</c:v>
                </c:pt>
                <c:pt idx="78">
                  <c:v>-0.010238807610810748</c:v>
                </c:pt>
                <c:pt idx="79">
                  <c:v>-0.010290862657243655</c:v>
                </c:pt>
                <c:pt idx="80">
                  <c:v>-0.010327136671012925</c:v>
                </c:pt>
                <c:pt idx="81">
                  <c:v>-0.010360423715062576</c:v>
                </c:pt>
                <c:pt idx="82">
                  <c:v>-0.010385651495278193</c:v>
                </c:pt>
                <c:pt idx="83">
                  <c:v>-0.010394130534562888</c:v>
                </c:pt>
                <c:pt idx="84">
                  <c:v>-0.01039383858587753</c:v>
                </c:pt>
                <c:pt idx="85">
                  <c:v>-0.01038192144047408</c:v>
                </c:pt>
                <c:pt idx="86">
                  <c:v>-0.010357977062384447</c:v>
                </c:pt>
                <c:pt idx="87">
                  <c:v>-0.010329433187833645</c:v>
                </c:pt>
                <c:pt idx="88">
                  <c:v>-0.010290822148927308</c:v>
                </c:pt>
                <c:pt idx="89">
                  <c:v>-0.010251609226787377</c:v>
                </c:pt>
              </c:numCache>
            </c:numRef>
          </c:val>
          <c:smooth val="0"/>
        </c:ser>
        <c:marker val="1"/>
        <c:axId val="10764984"/>
        <c:axId val="5727065"/>
      </c:lineChart>
      <c:catAx>
        <c:axId val="1076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ending 30 June</a:t>
                </a:r>
              </a:p>
            </c:rich>
          </c:tx>
          <c:layout>
            <c:manualLayout>
              <c:xMode val="factor"/>
              <c:yMode val="factor"/>
              <c:x val="0.105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27065"/>
        <c:crosses val="autoZero"/>
        <c:auto val="1"/>
        <c:lblOffset val="100"/>
        <c:tickLblSkip val="5"/>
        <c:tickMarkSkip val="5"/>
        <c:noMultiLvlLbl val="0"/>
      </c:catAx>
      <c:valAx>
        <c:axId val="5727065"/>
        <c:scaling>
          <c:orientation val="minMax"/>
          <c:max val="0.012000000000000004"/>
          <c:min val="-0.012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1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764984"/>
        <c:crossesAt val="1"/>
        <c:crossBetween val="midCat"/>
        <c:dispUnits/>
        <c:majorUnit val="0.0020000000000000018"/>
        <c:minorUnit val="0.001000000000000004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SIZE OF NZS FUND ASSETS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795"/>
          <c:w val="0.96875"/>
          <c:h val="0.86325"/>
        </c:manualLayout>
      </c:layout>
      <c:lineChart>
        <c:grouping val="standard"/>
        <c:varyColors val="0"/>
        <c:ser>
          <c:idx val="0"/>
          <c:order val="0"/>
          <c:tx>
            <c:v>NZS Fund Assets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Model!$F$2:$CQ$2</c:f>
              <c:numCache>
                <c:ptCount val="9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  <c:pt idx="78">
                  <c:v>2091</c:v>
                </c:pt>
                <c:pt idx="79">
                  <c:v>2092</c:v>
                </c:pt>
                <c:pt idx="80">
                  <c:v>2093</c:v>
                </c:pt>
                <c:pt idx="81">
                  <c:v>2094</c:v>
                </c:pt>
                <c:pt idx="82">
                  <c:v>2095</c:v>
                </c:pt>
                <c:pt idx="83">
                  <c:v>2096</c:v>
                </c:pt>
                <c:pt idx="84">
                  <c:v>2097</c:v>
                </c:pt>
                <c:pt idx="85">
                  <c:v>2098</c:v>
                </c:pt>
                <c:pt idx="86">
                  <c:v>2099</c:v>
                </c:pt>
                <c:pt idx="87">
                  <c:v>2100</c:v>
                </c:pt>
                <c:pt idx="88">
                  <c:v>2101</c:v>
                </c:pt>
                <c:pt idx="89">
                  <c:v>2102</c:v>
                </c:pt>
              </c:numCache>
            </c:numRef>
          </c:cat>
          <c:val>
            <c:numRef>
              <c:f>Model!$F$52:$CQ$52</c:f>
              <c:numCache>
                <c:ptCount val="90"/>
                <c:pt idx="0">
                  <c:v>0.0957657557579797</c:v>
                </c:pt>
                <c:pt idx="1">
                  <c:v>0.0968150806173158</c:v>
                </c:pt>
                <c:pt idx="2">
                  <c:v>0.09911442291216528</c:v>
                </c:pt>
                <c:pt idx="3">
                  <c:v>0.10201065765009658</c:v>
                </c:pt>
                <c:pt idx="4">
                  <c:v>0.1050438164916708</c:v>
                </c:pt>
                <c:pt idx="5">
                  <c:v>0.10730686748734147</c:v>
                </c:pt>
                <c:pt idx="6">
                  <c:v>0.11729947440952598</c:v>
                </c:pt>
                <c:pt idx="7">
                  <c:v>0.12719228394689208</c:v>
                </c:pt>
                <c:pt idx="8">
                  <c:v>0.13677420674994856</c:v>
                </c:pt>
                <c:pt idx="9">
                  <c:v>0.1459511381639578</c:v>
                </c:pt>
                <c:pt idx="10">
                  <c:v>0.15474039505678314</c:v>
                </c:pt>
                <c:pt idx="11">
                  <c:v>0.16298598384102173</c:v>
                </c:pt>
                <c:pt idx="12">
                  <c:v>0.1706528961137785</c:v>
                </c:pt>
                <c:pt idx="13">
                  <c:v>0.17761728480828165</c:v>
                </c:pt>
                <c:pt idx="14">
                  <c:v>0.18386506733353225</c:v>
                </c:pt>
                <c:pt idx="15">
                  <c:v>0.18939928139778656</c:v>
                </c:pt>
                <c:pt idx="16">
                  <c:v>0.19429676321888525</c:v>
                </c:pt>
                <c:pt idx="17">
                  <c:v>0.1986836327858837</c:v>
                </c:pt>
                <c:pt idx="18">
                  <c:v>0.2025969765712084</c:v>
                </c:pt>
                <c:pt idx="19">
                  <c:v>0.20608853193802348</c:v>
                </c:pt>
                <c:pt idx="20">
                  <c:v>0.2091755399431869</c:v>
                </c:pt>
                <c:pt idx="21">
                  <c:v>0.21185794963029955</c:v>
                </c:pt>
                <c:pt idx="22">
                  <c:v>0.21420573155749423</c:v>
                </c:pt>
                <c:pt idx="23">
                  <c:v>0.21618761069472175</c:v>
                </c:pt>
                <c:pt idx="24">
                  <c:v>0.21788551304642173</c:v>
                </c:pt>
                <c:pt idx="25">
                  <c:v>0.21944716926628244</c:v>
                </c:pt>
                <c:pt idx="26">
                  <c:v>0.22101831714870207</c:v>
                </c:pt>
                <c:pt idx="27">
                  <c:v>0.22271987822295256</c:v>
                </c:pt>
                <c:pt idx="28">
                  <c:v>0.22470480196759385</c:v>
                </c:pt>
                <c:pt idx="29">
                  <c:v>0.22701559506365612</c:v>
                </c:pt>
                <c:pt idx="30">
                  <c:v>0.22972803391506325</c:v>
                </c:pt>
                <c:pt idx="31">
                  <c:v>0.23282363082932678</c:v>
                </c:pt>
                <c:pt idx="32">
                  <c:v>0.23629138845300804</c:v>
                </c:pt>
                <c:pt idx="33">
                  <c:v>0.24013528396024034</c:v>
                </c:pt>
                <c:pt idx="34">
                  <c:v>0.24428979242950855</c:v>
                </c:pt>
                <c:pt idx="35">
                  <c:v>0.2487016707445776</c:v>
                </c:pt>
                <c:pt idx="36">
                  <c:v>0.2533781509606838</c:v>
                </c:pt>
                <c:pt idx="37">
                  <c:v>0.25828487032341074</c:v>
                </c:pt>
                <c:pt idx="38">
                  <c:v>0.2633854433940441</c:v>
                </c:pt>
                <c:pt idx="39">
                  <c:v>0.26865692297576665</c:v>
                </c:pt>
                <c:pt idx="40">
                  <c:v>0.2739698264039679</c:v>
                </c:pt>
                <c:pt idx="41">
                  <c:v>0.2792103106711176</c:v>
                </c:pt>
                <c:pt idx="42">
                  <c:v>0.28426094770673105</c:v>
                </c:pt>
                <c:pt idx="43">
                  <c:v>0.2890308244195448</c:v>
                </c:pt>
                <c:pt idx="44">
                  <c:v>0.2935839401243927</c:v>
                </c:pt>
                <c:pt idx="45">
                  <c:v>0.29789147025236196</c:v>
                </c:pt>
                <c:pt idx="46">
                  <c:v>0.301973313874466</c:v>
                </c:pt>
                <c:pt idx="47">
                  <c:v>0.30579413543762674</c:v>
                </c:pt>
                <c:pt idx="48">
                  <c:v>0.30939880420887445</c:v>
                </c:pt>
                <c:pt idx="49">
                  <c:v>0.31280930908176213</c:v>
                </c:pt>
                <c:pt idx="50">
                  <c:v>0.3160534808653279</c:v>
                </c:pt>
                <c:pt idx="51">
                  <c:v>0.31914077660260004</c:v>
                </c:pt>
                <c:pt idx="52">
                  <c:v>0.32201006975105434</c:v>
                </c:pt>
                <c:pt idx="53">
                  <c:v>0.32468930639410404</c:v>
                </c:pt>
                <c:pt idx="54">
                  <c:v>0.32728369820750475</c:v>
                </c:pt>
                <c:pt idx="55">
                  <c:v>0.32977858528957493</c:v>
                </c:pt>
                <c:pt idx="56">
                  <c:v>0.332118388630246</c:v>
                </c:pt>
                <c:pt idx="57">
                  <c:v>0.3343170805085611</c:v>
                </c:pt>
                <c:pt idx="58">
                  <c:v>0.33634083130679426</c:v>
                </c:pt>
                <c:pt idx="59">
                  <c:v>0.33810440963946276</c:v>
                </c:pt>
                <c:pt idx="60">
                  <c:v>0.3395307391657742</c:v>
                </c:pt>
                <c:pt idx="61">
                  <c:v>0.34069209445739673</c:v>
                </c:pt>
                <c:pt idx="62">
                  <c:v>0.34155944512309827</c:v>
                </c:pt>
                <c:pt idx="63">
                  <c:v>0.3421952443601842</c:v>
                </c:pt>
                <c:pt idx="64">
                  <c:v>0.34267532472832757</c:v>
                </c:pt>
                <c:pt idx="65">
                  <c:v>0.34302739068815974</c:v>
                </c:pt>
                <c:pt idx="66">
                  <c:v>0.34325766715044004</c:v>
                </c:pt>
                <c:pt idx="67">
                  <c:v>0.34337956749222</c:v>
                </c:pt>
                <c:pt idx="68">
                  <c:v>0.3434227643614291</c:v>
                </c:pt>
                <c:pt idx="69">
                  <c:v>0.3433995930473014</c:v>
                </c:pt>
                <c:pt idx="70">
                  <c:v>0.34331882996295815</c:v>
                </c:pt>
                <c:pt idx="71">
                  <c:v>0.34318455140676374</c:v>
                </c:pt>
                <c:pt idx="72">
                  <c:v>0.34299951251657135</c:v>
                </c:pt>
                <c:pt idx="73">
                  <c:v>0.34275987617922776</c:v>
                </c:pt>
                <c:pt idx="74">
                  <c:v>0.34246472776762754</c:v>
                </c:pt>
                <c:pt idx="75">
                  <c:v>0.3421058918343049</c:v>
                </c:pt>
                <c:pt idx="76">
                  <c:v>0.341680319085106</c:v>
                </c:pt>
                <c:pt idx="77">
                  <c:v>0.34120033431834634</c:v>
                </c:pt>
                <c:pt idx="78">
                  <c:v>0.3406534404331975</c:v>
                </c:pt>
                <c:pt idx="79">
                  <c:v>0.3400495109921581</c:v>
                </c:pt>
                <c:pt idx="80">
                  <c:v>0.33937289783512264</c:v>
                </c:pt>
                <c:pt idx="81">
                  <c:v>0.33865274505404125</c:v>
                </c:pt>
                <c:pt idx="82">
                  <c:v>0.3378800264641792</c:v>
                </c:pt>
                <c:pt idx="83">
                  <c:v>0.33706455855380074</c:v>
                </c:pt>
                <c:pt idx="84">
                  <c:v>0.3362291062519922</c:v>
                </c:pt>
                <c:pt idx="85">
                  <c:v>0.3353712250590862</c:v>
                </c:pt>
                <c:pt idx="86">
                  <c:v>0.33450276404658075</c:v>
                </c:pt>
                <c:pt idx="87">
                  <c:v>0.33364784438589573</c:v>
                </c:pt>
                <c:pt idx="88">
                  <c:v>0.3327927747860258</c:v>
                </c:pt>
                <c:pt idx="89">
                  <c:v>0.3319567741900154</c:v>
                </c:pt>
              </c:numCache>
            </c:numRef>
          </c:val>
          <c:smooth val="0"/>
        </c:ser>
        <c:marker val="1"/>
        <c:axId val="7342982"/>
        <c:axId val="28349903"/>
      </c:lineChart>
      <c:catAx>
        <c:axId val="734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ending 30 June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349903"/>
        <c:crosses val="autoZero"/>
        <c:auto val="1"/>
        <c:lblOffset val="100"/>
        <c:tickLblSkip val="5"/>
        <c:tickMarkSkip val="5"/>
        <c:noMultiLvlLbl val="0"/>
      </c:catAx>
      <c:valAx>
        <c:axId val="28349903"/>
        <c:scaling>
          <c:orientation val="minMax"/>
          <c:max val="0.35000000000000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342982"/>
        <c:crossesAt val="1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AGGREGATE NZS EXPENDITURE (INCLUDING TAX) TO NOMINAL GDP</a:t>
            </a:r>
          </a:p>
        </c:rich>
      </c:tx>
      <c:layout>
        <c:manualLayout>
          <c:xMode val="factor"/>
          <c:yMode val="factor"/>
          <c:x val="0.062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675"/>
          <c:w val="0.97925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Input!$F$51:$CU$51</c:f>
              <c:numCache>
                <c:ptCount val="9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  <c:pt idx="54">
                  <c:v>2061</c:v>
                </c:pt>
                <c:pt idx="55">
                  <c:v>2062</c:v>
                </c:pt>
                <c:pt idx="56">
                  <c:v>2063</c:v>
                </c:pt>
                <c:pt idx="57">
                  <c:v>2064</c:v>
                </c:pt>
                <c:pt idx="58">
                  <c:v>2065</c:v>
                </c:pt>
                <c:pt idx="59">
                  <c:v>2066</c:v>
                </c:pt>
                <c:pt idx="60">
                  <c:v>2067</c:v>
                </c:pt>
                <c:pt idx="61">
                  <c:v>2068</c:v>
                </c:pt>
                <c:pt idx="62">
                  <c:v>2069</c:v>
                </c:pt>
                <c:pt idx="63">
                  <c:v>2070</c:v>
                </c:pt>
                <c:pt idx="64">
                  <c:v>2071</c:v>
                </c:pt>
                <c:pt idx="65">
                  <c:v>2072</c:v>
                </c:pt>
                <c:pt idx="66">
                  <c:v>2073</c:v>
                </c:pt>
                <c:pt idx="67">
                  <c:v>2074</c:v>
                </c:pt>
                <c:pt idx="68">
                  <c:v>2075</c:v>
                </c:pt>
                <c:pt idx="69">
                  <c:v>2076</c:v>
                </c:pt>
                <c:pt idx="70">
                  <c:v>2077</c:v>
                </c:pt>
                <c:pt idx="71">
                  <c:v>2078</c:v>
                </c:pt>
                <c:pt idx="72">
                  <c:v>2079</c:v>
                </c:pt>
                <c:pt idx="73">
                  <c:v>2080</c:v>
                </c:pt>
                <c:pt idx="74">
                  <c:v>2081</c:v>
                </c:pt>
                <c:pt idx="75">
                  <c:v>2082</c:v>
                </c:pt>
                <c:pt idx="76">
                  <c:v>2083</c:v>
                </c:pt>
                <c:pt idx="77">
                  <c:v>2084</c:v>
                </c:pt>
                <c:pt idx="78">
                  <c:v>2085</c:v>
                </c:pt>
                <c:pt idx="79">
                  <c:v>2086</c:v>
                </c:pt>
                <c:pt idx="80">
                  <c:v>2087</c:v>
                </c:pt>
                <c:pt idx="81">
                  <c:v>2088</c:v>
                </c:pt>
                <c:pt idx="82">
                  <c:v>2089</c:v>
                </c:pt>
                <c:pt idx="83">
                  <c:v>2090</c:v>
                </c:pt>
                <c:pt idx="84">
                  <c:v>2091</c:v>
                </c:pt>
                <c:pt idx="85">
                  <c:v>2092</c:v>
                </c:pt>
                <c:pt idx="86">
                  <c:v>2093</c:v>
                </c:pt>
                <c:pt idx="87">
                  <c:v>2094</c:v>
                </c:pt>
                <c:pt idx="88">
                  <c:v>2095</c:v>
                </c:pt>
                <c:pt idx="89">
                  <c:v>2096</c:v>
                </c:pt>
                <c:pt idx="90">
                  <c:v>2097</c:v>
                </c:pt>
                <c:pt idx="91">
                  <c:v>2098</c:v>
                </c:pt>
                <c:pt idx="92">
                  <c:v>2099</c:v>
                </c:pt>
                <c:pt idx="93">
                  <c:v>2100</c:v>
                </c:pt>
              </c:numCache>
            </c:numRef>
          </c:cat>
          <c:val>
            <c:numRef>
              <c:f>Input!$F$54:$CU$54</c:f>
              <c:numCache>
                <c:ptCount val="94"/>
                <c:pt idx="0">
                  <c:v>0.039318025669301336</c:v>
                </c:pt>
                <c:pt idx="1">
                  <c:v>0.039523012957394965</c:v>
                </c:pt>
                <c:pt idx="2">
                  <c:v>0.04167070243975936</c:v>
                </c:pt>
                <c:pt idx="3">
                  <c:v>0.043331904617539746</c:v>
                </c:pt>
                <c:pt idx="4">
                  <c:v>0.044008951311048095</c:v>
                </c:pt>
                <c:pt idx="5">
                  <c:v>0.04602846041907799</c:v>
                </c:pt>
                <c:pt idx="6">
                  <c:v>0.04734133155595053</c:v>
                </c:pt>
                <c:pt idx="7">
                  <c:v>0.04742195046263718</c:v>
                </c:pt>
                <c:pt idx="8">
                  <c:v>0.047705816222902965</c:v>
                </c:pt>
                <c:pt idx="9">
                  <c:v>0.04848146556743755</c:v>
                </c:pt>
                <c:pt idx="10">
                  <c:v>0.04895253309871927</c:v>
                </c:pt>
                <c:pt idx="11">
                  <c:v>0.04945776153094451</c:v>
                </c:pt>
                <c:pt idx="12">
                  <c:v>0.04992257752432717</c:v>
                </c:pt>
                <c:pt idx="13">
                  <c:v>0.05045604346854239</c:v>
                </c:pt>
                <c:pt idx="14">
                  <c:v>0.05146420886168884</c:v>
                </c:pt>
                <c:pt idx="15">
                  <c:v>0.05245823416982704</c:v>
                </c:pt>
                <c:pt idx="16">
                  <c:v>0.0534711836161664</c:v>
                </c:pt>
                <c:pt idx="17">
                  <c:v>0.05473472183163819</c:v>
                </c:pt>
                <c:pt idx="18">
                  <c:v>0.05602194017173743</c:v>
                </c:pt>
                <c:pt idx="19">
                  <c:v>0.05741086854362815</c:v>
                </c:pt>
                <c:pt idx="20">
                  <c:v>0.05882807655629355</c:v>
                </c:pt>
                <c:pt idx="21">
                  <c:v>0.06020260751503735</c:v>
                </c:pt>
                <c:pt idx="22">
                  <c:v>0.0614622124274835</c:v>
                </c:pt>
                <c:pt idx="23">
                  <c:v>0.06256362130956915</c:v>
                </c:pt>
                <c:pt idx="24">
                  <c:v>0.0635753255253401</c:v>
                </c:pt>
                <c:pt idx="25">
                  <c:v>0.06451285251243734</c:v>
                </c:pt>
                <c:pt idx="26">
                  <c:v>0.06541922525567925</c:v>
                </c:pt>
                <c:pt idx="27">
                  <c:v>0.06632434955723852</c:v>
                </c:pt>
                <c:pt idx="28">
                  <c:v>0.06714015788729374</c:v>
                </c:pt>
                <c:pt idx="29">
                  <c:v>0.06797843942366162</c:v>
                </c:pt>
                <c:pt idx="30">
                  <c:v>0.06871459001238377</c:v>
                </c:pt>
                <c:pt idx="31">
                  <c:v>0.06924852146532172</c:v>
                </c:pt>
                <c:pt idx="32">
                  <c:v>0.06960529538445076</c:v>
                </c:pt>
                <c:pt idx="33">
                  <c:v>0.06979946630208161</c:v>
                </c:pt>
                <c:pt idx="34">
                  <c:v>0.0698375849587637</c:v>
                </c:pt>
                <c:pt idx="35">
                  <c:v>0.06982756827558118</c:v>
                </c:pt>
                <c:pt idx="36">
                  <c:v>0.06974596857405828</c:v>
                </c:pt>
                <c:pt idx="37">
                  <c:v>0.06971658108266243</c:v>
                </c:pt>
                <c:pt idx="38">
                  <c:v>0.0697238080631533</c:v>
                </c:pt>
                <c:pt idx="39">
                  <c:v>0.06977313932676138</c:v>
                </c:pt>
                <c:pt idx="40">
                  <c:v>0.06989451324926527</c:v>
                </c:pt>
                <c:pt idx="41">
                  <c:v>0.07010142856809215</c:v>
                </c:pt>
                <c:pt idx="42">
                  <c:v>0.07033470727347739</c:v>
                </c:pt>
                <c:pt idx="43">
                  <c:v>0.07060252734524762</c:v>
                </c:pt>
                <c:pt idx="44">
                  <c:v>0.07093397306562274</c:v>
                </c:pt>
                <c:pt idx="45">
                  <c:v>0.0713097707913055</c:v>
                </c:pt>
                <c:pt idx="46">
                  <c:v>0.07183464229037612</c:v>
                </c:pt>
                <c:pt idx="47">
                  <c:v>0.0724599622316074</c:v>
                </c:pt>
                <c:pt idx="48">
                  <c:v>0.07324098352270067</c:v>
                </c:pt>
                <c:pt idx="49">
                  <c:v>0.07411440407437832</c:v>
                </c:pt>
                <c:pt idx="50">
                  <c:v>0.07491346132769654</c:v>
                </c:pt>
                <c:pt idx="51">
                  <c:v>0.07570946568057718</c:v>
                </c:pt>
                <c:pt idx="52">
                  <c:v>0.07646066537013269</c:v>
                </c:pt>
                <c:pt idx="53">
                  <c:v>0.07722501757309992</c:v>
                </c:pt>
                <c:pt idx="54">
                  <c:v>0.07794252269160663</c:v>
                </c:pt>
                <c:pt idx="55">
                  <c:v>0.07857599658929987</c:v>
                </c:pt>
                <c:pt idx="56">
                  <c:v>0.07920759092653293</c:v>
                </c:pt>
                <c:pt idx="57">
                  <c:v>0.07979452695949449</c:v>
                </c:pt>
                <c:pt idx="58">
                  <c:v>0.08047328666544239</c:v>
                </c:pt>
                <c:pt idx="59">
                  <c:v>0.08108463183352752</c:v>
                </c:pt>
                <c:pt idx="60">
                  <c:v>0.08158614479354145</c:v>
                </c:pt>
                <c:pt idx="61">
                  <c:v>0.08210067543436624</c:v>
                </c:pt>
                <c:pt idx="62">
                  <c:v>0.08268532157990745</c:v>
                </c:pt>
                <c:pt idx="63">
                  <c:v>0.08324285682418646</c:v>
                </c:pt>
                <c:pt idx="64">
                  <c:v>0.08384623204276496</c:v>
                </c:pt>
                <c:pt idx="65">
                  <c:v>0.08455333414797767</c:v>
                </c:pt>
                <c:pt idx="66">
                  <c:v>0.08533841504659584</c:v>
                </c:pt>
                <c:pt idx="67">
                  <c:v>0.08605445502931508</c:v>
                </c:pt>
                <c:pt idx="68">
                  <c:v>0.08676669706717736</c:v>
                </c:pt>
                <c:pt idx="69">
                  <c:v>0.08738735373955633</c:v>
                </c:pt>
                <c:pt idx="70">
                  <c:v>0.08790349618533079</c:v>
                </c:pt>
                <c:pt idx="71">
                  <c:v>0.0883850929358701</c:v>
                </c:pt>
                <c:pt idx="72">
                  <c:v>0.0888342676964572</c:v>
                </c:pt>
                <c:pt idx="73">
                  <c:v>0.089254680308837</c:v>
                </c:pt>
                <c:pt idx="74">
                  <c:v>0.08965596000880022</c:v>
                </c:pt>
                <c:pt idx="75">
                  <c:v>0.09003844811330197</c:v>
                </c:pt>
                <c:pt idx="76">
                  <c:v>0.09041371092916307</c:v>
                </c:pt>
                <c:pt idx="77">
                  <c:v>0.09078256734804135</c:v>
                </c:pt>
                <c:pt idx="78">
                  <c:v>0.09114605070170173</c:v>
                </c:pt>
                <c:pt idx="79">
                  <c:v>0.0915089814083061</c:v>
                </c:pt>
                <c:pt idx="80">
                  <c:v>0.09186921089910292</c:v>
                </c:pt>
                <c:pt idx="81">
                  <c:v>0.09223071984955324</c:v>
                </c:pt>
                <c:pt idx="82">
                  <c:v>0.09258691743804376</c:v>
                </c:pt>
                <c:pt idx="83">
                  <c:v>0.0929437577758179</c:v>
                </c:pt>
                <c:pt idx="84">
                  <c:v>0.0932928982852501</c:v>
                </c:pt>
                <c:pt idx="85">
                  <c:v>0.09364385422594286</c:v>
                </c:pt>
                <c:pt idx="86">
                  <c:v>0.09397570309630003</c:v>
                </c:pt>
                <c:pt idx="87">
                  <c:v>0.09430365033050267</c:v>
                </c:pt>
                <c:pt idx="88">
                  <c:v>0.09462150360361679</c:v>
                </c:pt>
                <c:pt idx="89">
                  <c:v>0.0949191245633456</c:v>
                </c:pt>
                <c:pt idx="90">
                  <c:v>0.09520585314914627</c:v>
                </c:pt>
                <c:pt idx="91">
                  <c:v>0.09547840073288444</c:v>
                </c:pt>
                <c:pt idx="92">
                  <c:v>0.0957363289882752</c:v>
                </c:pt>
                <c:pt idx="93">
                  <c:v>0.09598843687000765</c:v>
                </c:pt>
              </c:numCache>
            </c:numRef>
          </c:val>
          <c:smooth val="0"/>
        </c:ser>
        <c:marker val="1"/>
        <c:axId val="33004420"/>
        <c:axId val="26404277"/>
      </c:lineChart>
      <c:catAx>
        <c:axId val="3300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ended 30 June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404277"/>
        <c:crosses val="autoZero"/>
        <c:auto val="1"/>
        <c:lblOffset val="100"/>
        <c:tickLblSkip val="5"/>
        <c:tickMarkSkip val="5"/>
        <c:noMultiLvlLbl val="0"/>
      </c:catAx>
      <c:valAx>
        <c:axId val="26404277"/>
        <c:scaling>
          <c:orientation val="minMax"/>
          <c:max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2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004420"/>
        <c:crossesAt val="1"/>
        <c:crossBetween val="midCat"/>
        <c:dispUnits/>
        <c:majorUnit val="0.01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4">
      <selection activeCell="R39" sqref="R39"/>
    </sheetView>
  </sheetViews>
  <sheetFormatPr defaultColWidth="9.33203125" defaultRowHeight="10.5"/>
  <cols>
    <col min="1" max="1" width="9.33203125" style="49" customWidth="1"/>
    <col min="2" max="16384" width="9.33203125" style="49" customWidth="1"/>
  </cols>
  <sheetData>
    <row r="1" spans="1:3" ht="13.5" customHeight="1">
      <c r="A1" s="48" t="s">
        <v>13</v>
      </c>
      <c r="B1" s="50"/>
      <c r="C1" s="50"/>
    </row>
    <row r="2" spans="1:3" ht="13.5" customHeight="1">
      <c r="A2" s="48" t="s">
        <v>136</v>
      </c>
      <c r="B2" s="50"/>
      <c r="C2" s="50"/>
    </row>
    <row r="3" spans="1:3" ht="13.5" customHeight="1">
      <c r="A3" s="50"/>
      <c r="B3" s="50"/>
      <c r="C3" s="50"/>
    </row>
    <row r="4" spans="1:3" ht="13.5" customHeight="1">
      <c r="A4" s="51" t="s">
        <v>35</v>
      </c>
      <c r="B4" s="50"/>
      <c r="C4" s="50"/>
    </row>
    <row r="5" ht="13.5" customHeight="1">
      <c r="A5" s="51" t="s">
        <v>61</v>
      </c>
    </row>
    <row r="6" ht="13.5" customHeight="1">
      <c r="A6" s="51" t="s">
        <v>137</v>
      </c>
    </row>
    <row r="7" ht="13.5" customHeight="1">
      <c r="A7" s="51" t="s">
        <v>138</v>
      </c>
    </row>
    <row r="8" spans="1:3" ht="13.5" customHeight="1">
      <c r="A8" s="50"/>
      <c r="B8" s="50"/>
      <c r="C8" s="50"/>
    </row>
    <row r="9" ht="13.5" customHeight="1">
      <c r="A9" s="51" t="s">
        <v>62</v>
      </c>
    </row>
    <row r="10" ht="13.5" customHeight="1">
      <c r="A10" s="51" t="s">
        <v>91</v>
      </c>
    </row>
    <row r="11" ht="13.5" customHeight="1">
      <c r="A11" s="51" t="s">
        <v>90</v>
      </c>
    </row>
    <row r="12" spans="1:3" ht="13.5" customHeight="1">
      <c r="A12" s="50"/>
      <c r="B12" s="50"/>
      <c r="C12" s="50"/>
    </row>
    <row r="13" ht="13.5" customHeight="1">
      <c r="A13" s="51" t="s">
        <v>139</v>
      </c>
    </row>
    <row r="14" spans="1:8" ht="13.5" customHeight="1">
      <c r="A14" s="51" t="s">
        <v>80</v>
      </c>
      <c r="B14" s="51"/>
      <c r="C14" s="51"/>
      <c r="D14" s="51"/>
      <c r="E14" s="51"/>
      <c r="F14" s="51"/>
      <c r="G14" s="51"/>
      <c r="H14" s="51"/>
    </row>
    <row r="15" spans="1:8" ht="13.5" customHeight="1">
      <c r="A15" s="51" t="s">
        <v>79</v>
      </c>
      <c r="B15" s="51"/>
      <c r="C15" s="51"/>
      <c r="D15" s="51"/>
      <c r="E15" s="51"/>
      <c r="F15" s="51"/>
      <c r="G15" s="51"/>
      <c r="H15" s="51"/>
    </row>
    <row r="16" spans="1:8" ht="13.5" customHeight="1">
      <c r="A16" s="51" t="s">
        <v>82</v>
      </c>
      <c r="B16" s="51"/>
      <c r="C16" s="51"/>
      <c r="D16" s="51"/>
      <c r="E16" s="51"/>
      <c r="F16" s="51"/>
      <c r="G16" s="51"/>
      <c r="H16" s="51"/>
    </row>
    <row r="17" spans="1:8" ht="13.5" customHeight="1">
      <c r="A17" s="51" t="s">
        <v>81</v>
      </c>
      <c r="B17" s="51"/>
      <c r="C17" s="51"/>
      <c r="D17" s="51"/>
      <c r="E17" s="51"/>
      <c r="F17" s="51"/>
      <c r="G17" s="51"/>
      <c r="H17" s="51"/>
    </row>
    <row r="18" spans="1:8" ht="13.5" customHeight="1">
      <c r="A18" s="51" t="s">
        <v>83</v>
      </c>
      <c r="B18" s="51"/>
      <c r="C18" s="51"/>
      <c r="D18" s="51"/>
      <c r="E18" s="51"/>
      <c r="F18" s="51"/>
      <c r="G18" s="51"/>
      <c r="H18" s="51"/>
    </row>
    <row r="19" spans="1:8" ht="13.5" customHeight="1">
      <c r="A19" s="51" t="s">
        <v>36</v>
      </c>
      <c r="B19" s="51"/>
      <c r="C19" s="51"/>
      <c r="D19" s="51"/>
      <c r="E19" s="51"/>
      <c r="F19" s="51"/>
      <c r="G19" s="51"/>
      <c r="H19" s="51"/>
    </row>
    <row r="20" spans="1:8" ht="13.5" customHeight="1">
      <c r="A20" s="51" t="s">
        <v>141</v>
      </c>
      <c r="B20" s="51"/>
      <c r="C20" s="51"/>
      <c r="D20" s="51"/>
      <c r="E20" s="51"/>
      <c r="F20" s="51"/>
      <c r="G20" s="51"/>
      <c r="H20" s="51"/>
    </row>
    <row r="21" spans="1:3" ht="13.5" customHeight="1">
      <c r="A21" s="51" t="s">
        <v>140</v>
      </c>
      <c r="B21" s="50"/>
      <c r="C21" s="50"/>
    </row>
    <row r="22" spans="1:8" ht="13.5" customHeight="1">
      <c r="A22" s="51" t="s">
        <v>144</v>
      </c>
      <c r="B22" s="51"/>
      <c r="C22" s="51"/>
      <c r="D22" s="51"/>
      <c r="E22" s="51"/>
      <c r="F22" s="51"/>
      <c r="G22" s="51"/>
      <c r="H22" s="51"/>
    </row>
    <row r="23" ht="13.5" customHeight="1">
      <c r="A23" s="51" t="s">
        <v>115</v>
      </c>
    </row>
    <row r="24" ht="13.5" customHeight="1">
      <c r="A24" s="51" t="s">
        <v>116</v>
      </c>
    </row>
    <row r="25" spans="1:3" ht="13.5" customHeight="1">
      <c r="A25" s="50"/>
      <c r="B25" s="50"/>
      <c r="C25" s="50"/>
    </row>
    <row r="26" ht="13.5" customHeight="1">
      <c r="A26" s="51" t="s">
        <v>93</v>
      </c>
    </row>
    <row r="27" ht="13.5" customHeight="1">
      <c r="A27" s="51" t="s">
        <v>88</v>
      </c>
    </row>
    <row r="28" ht="13.5" customHeight="1">
      <c r="A28" s="51" t="s">
        <v>87</v>
      </c>
    </row>
    <row r="29" ht="13.5" customHeight="1">
      <c r="A29" s="51" t="s">
        <v>142</v>
      </c>
    </row>
    <row r="30" ht="13.5" customHeight="1">
      <c r="A30" s="51" t="s">
        <v>108</v>
      </c>
    </row>
    <row r="31" ht="13.5" customHeight="1">
      <c r="A31" s="51" t="s">
        <v>105</v>
      </c>
    </row>
    <row r="32" ht="13.5" customHeight="1">
      <c r="A32" s="51" t="s">
        <v>106</v>
      </c>
    </row>
    <row r="33" ht="13.5" customHeight="1">
      <c r="A33" s="51" t="s">
        <v>107</v>
      </c>
    </row>
    <row r="34" ht="13.5" customHeight="1">
      <c r="A34" s="51" t="s">
        <v>109</v>
      </c>
    </row>
    <row r="35" ht="13.5" customHeight="1">
      <c r="A35" s="133" t="s">
        <v>143</v>
      </c>
    </row>
    <row r="36" ht="13.5" customHeight="1">
      <c r="A36" s="133" t="s">
        <v>110</v>
      </c>
    </row>
    <row r="37" spans="1:3" ht="13.5" customHeight="1">
      <c r="A37" s="50"/>
      <c r="B37" s="50"/>
      <c r="C37" s="50"/>
    </row>
    <row r="38" ht="13.5" customHeight="1">
      <c r="A38" s="51" t="s">
        <v>89</v>
      </c>
    </row>
    <row r="39" ht="13.5" customHeight="1">
      <c r="A39" s="51" t="s">
        <v>145</v>
      </c>
    </row>
    <row r="40" ht="13.5" customHeight="1">
      <c r="A40" s="51" t="s">
        <v>146</v>
      </c>
    </row>
    <row r="41" ht="13.5" customHeight="1">
      <c r="A41" s="51" t="s">
        <v>111</v>
      </c>
    </row>
    <row r="42" ht="13.5" customHeight="1">
      <c r="A42" s="51" t="s">
        <v>112</v>
      </c>
    </row>
    <row r="43" spans="1:3" ht="13.5" customHeight="1">
      <c r="A43" s="50"/>
      <c r="B43" s="50"/>
      <c r="C43" s="50"/>
    </row>
    <row r="44" ht="13.5" customHeight="1">
      <c r="A44" s="51" t="s">
        <v>64</v>
      </c>
    </row>
    <row r="45" ht="13.5" customHeight="1">
      <c r="A45" s="51" t="s">
        <v>92</v>
      </c>
    </row>
    <row r="46" ht="13.5" customHeight="1">
      <c r="A46" s="51" t="s">
        <v>147</v>
      </c>
    </row>
    <row r="47" spans="1:3" ht="13.5" customHeight="1">
      <c r="A47" s="50"/>
      <c r="B47" s="50"/>
      <c r="C47" s="50"/>
    </row>
    <row r="48" ht="13.5" customHeight="1">
      <c r="A48" s="51" t="s">
        <v>94</v>
      </c>
    </row>
    <row r="49" ht="13.5" customHeight="1">
      <c r="A49" s="51" t="s">
        <v>95</v>
      </c>
    </row>
    <row r="50" ht="13.5" customHeight="1">
      <c r="A50" s="51" t="s">
        <v>148</v>
      </c>
    </row>
    <row r="51" spans="1:3" ht="13.5" customHeight="1">
      <c r="A51" s="50"/>
      <c r="B51" s="50"/>
      <c r="C51" s="50"/>
    </row>
    <row r="52" ht="13.5" customHeight="1">
      <c r="A52" s="51" t="s">
        <v>96</v>
      </c>
    </row>
    <row r="53" ht="13.5" customHeight="1">
      <c r="A53" s="51" t="s">
        <v>37</v>
      </c>
    </row>
    <row r="54" ht="13.5" customHeight="1">
      <c r="A54" s="51" t="s">
        <v>58</v>
      </c>
    </row>
    <row r="55" spans="1:3" ht="13.5" customHeight="1">
      <c r="A55" s="50"/>
      <c r="B55" s="50"/>
      <c r="C55" s="50"/>
    </row>
    <row r="56" ht="13.5" customHeight="1">
      <c r="A56" s="51" t="s">
        <v>59</v>
      </c>
    </row>
    <row r="57" ht="13.5" customHeight="1">
      <c r="A57" s="51" t="s">
        <v>38</v>
      </c>
    </row>
    <row r="58" ht="13.5" customHeight="1">
      <c r="A58" s="51" t="s">
        <v>97</v>
      </c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4"/>
  <sheetViews>
    <sheetView tabSelected="1" zoomScalePageLayoutView="0" workbookViewId="0" topLeftCell="A1">
      <selection activeCell="B8" sqref="B8"/>
    </sheetView>
  </sheetViews>
  <sheetFormatPr defaultColWidth="9.33203125" defaultRowHeight="10.5"/>
  <cols>
    <col min="1" max="1" width="2.83203125" style="36" customWidth="1"/>
    <col min="2" max="2" width="60.66015625" style="36" customWidth="1"/>
    <col min="3" max="3" width="10.33203125" style="36" bestFit="1" customWidth="1"/>
    <col min="4" max="4" width="75.66015625" style="36" customWidth="1"/>
    <col min="5" max="5" width="3.83203125" style="36" customWidth="1"/>
    <col min="6" max="106" width="10.16015625" style="36" customWidth="1"/>
    <col min="107" max="16384" width="9.33203125" style="36" customWidth="1"/>
  </cols>
  <sheetData>
    <row r="1" spans="1:6" ht="12.75">
      <c r="A1" s="94" t="s">
        <v>121</v>
      </c>
      <c r="F1" s="37"/>
    </row>
    <row r="2" spans="1:6" ht="11.25" customHeight="1">
      <c r="A2" s="35"/>
      <c r="B2" s="95" t="s">
        <v>14</v>
      </c>
      <c r="F2" s="38"/>
    </row>
    <row r="3" spans="1:6" ht="11.25" customHeight="1">
      <c r="A3" s="35"/>
      <c r="B3" s="95" t="s">
        <v>60</v>
      </c>
      <c r="F3" s="39"/>
    </row>
    <row r="4" spans="1:6" ht="11.25" customHeight="1">
      <c r="A4" s="35"/>
      <c r="B4" s="95" t="s">
        <v>122</v>
      </c>
      <c r="F4" s="39"/>
    </row>
    <row r="5" spans="1:6" ht="11.25" customHeight="1">
      <c r="A5" s="35"/>
      <c r="B5" s="95" t="s">
        <v>114</v>
      </c>
      <c r="F5" s="39"/>
    </row>
    <row r="6" spans="1:6" ht="11.25" customHeight="1">
      <c r="A6" s="35"/>
      <c r="B6" s="95" t="s">
        <v>15</v>
      </c>
      <c r="F6" s="37"/>
    </row>
    <row r="7" spans="1:6" ht="11.25" customHeight="1">
      <c r="A7" s="35"/>
      <c r="B7" s="95" t="s">
        <v>29</v>
      </c>
      <c r="F7" s="37"/>
    </row>
    <row r="8" spans="1:2" ht="11.25" customHeight="1">
      <c r="A8" s="35"/>
      <c r="B8" s="95" t="s">
        <v>16</v>
      </c>
    </row>
    <row r="9" spans="1:2" ht="11.25" customHeight="1">
      <c r="A9" s="35"/>
      <c r="B9" s="95" t="s">
        <v>123</v>
      </c>
    </row>
    <row r="10" spans="1:6" ht="11.25" customHeight="1">
      <c r="A10" s="35"/>
      <c r="B10" s="95" t="s">
        <v>63</v>
      </c>
      <c r="F10" s="37"/>
    </row>
    <row r="11" spans="1:6" ht="11.25" customHeight="1">
      <c r="A11" s="35"/>
      <c r="B11" s="95" t="s">
        <v>117</v>
      </c>
      <c r="F11" s="37"/>
    </row>
    <row r="12" ht="11.25" customHeight="1">
      <c r="F12" s="37"/>
    </row>
    <row r="13" spans="1:6" ht="11.25" customHeight="1">
      <c r="A13" s="96" t="s">
        <v>44</v>
      </c>
      <c r="B13" s="97"/>
      <c r="C13" s="98"/>
      <c r="D13" s="99" t="s">
        <v>42</v>
      </c>
      <c r="E13" s="40"/>
      <c r="F13" s="37"/>
    </row>
    <row r="14" spans="1:6" ht="22.5" customHeight="1">
      <c r="A14" s="100"/>
      <c r="B14" s="101" t="s">
        <v>6</v>
      </c>
      <c r="C14" s="102">
        <v>0.0865</v>
      </c>
      <c r="D14" s="103" t="s">
        <v>68</v>
      </c>
      <c r="E14" s="41"/>
      <c r="F14" s="37"/>
    </row>
    <row r="15" spans="1:6" ht="11.25" customHeight="1">
      <c r="A15" s="104"/>
      <c r="B15" s="101"/>
      <c r="C15" s="105"/>
      <c r="D15" s="106"/>
      <c r="E15" s="41"/>
      <c r="F15" s="37"/>
    </row>
    <row r="16" spans="1:13" ht="11.25" customHeight="1">
      <c r="A16" s="96" t="s">
        <v>43</v>
      </c>
      <c r="B16" s="97"/>
      <c r="C16" s="98"/>
      <c r="D16" s="99" t="s">
        <v>42</v>
      </c>
      <c r="E16" s="40"/>
      <c r="F16" s="37"/>
      <c r="M16" s="41"/>
    </row>
    <row r="17" spans="1:6" ht="11.25" customHeight="1">
      <c r="A17" s="107"/>
      <c r="B17" s="101" t="s">
        <v>7</v>
      </c>
      <c r="C17" s="108">
        <v>0.24</v>
      </c>
      <c r="D17" s="103" t="s">
        <v>69</v>
      </c>
      <c r="E17" s="40"/>
      <c r="F17" s="37"/>
    </row>
    <row r="18" spans="1:6" ht="11.25" customHeight="1">
      <c r="A18" s="104"/>
      <c r="B18" s="101"/>
      <c r="C18" s="105"/>
      <c r="D18" s="106"/>
      <c r="E18" s="41"/>
      <c r="F18" s="37"/>
    </row>
    <row r="19" spans="1:13" ht="11.25" customHeight="1">
      <c r="A19" s="96" t="s">
        <v>124</v>
      </c>
      <c r="B19" s="97"/>
      <c r="C19" s="98"/>
      <c r="D19" s="99" t="s">
        <v>99</v>
      </c>
      <c r="E19" s="40"/>
      <c r="F19" s="37"/>
      <c r="M19" s="41"/>
    </row>
    <row r="20" spans="1:6" ht="11.25" customHeight="1">
      <c r="A20" s="104"/>
      <c r="B20" s="101" t="s">
        <v>34</v>
      </c>
      <c r="C20" s="109">
        <v>18.703</v>
      </c>
      <c r="D20" s="106" t="s">
        <v>125</v>
      </c>
      <c r="E20" s="41"/>
      <c r="F20" s="37"/>
    </row>
    <row r="21" spans="1:6" ht="11.25" customHeight="1">
      <c r="A21" s="104"/>
      <c r="B21" s="101" t="s">
        <v>120</v>
      </c>
      <c r="C21" s="109">
        <v>0.203</v>
      </c>
      <c r="D21" s="106" t="s">
        <v>126</v>
      </c>
      <c r="E21" s="41"/>
      <c r="F21" s="37"/>
    </row>
    <row r="22" spans="1:6" ht="11.25" customHeight="1">
      <c r="A22" s="104"/>
      <c r="B22" s="110" t="s">
        <v>118</v>
      </c>
      <c r="C22" s="109">
        <v>0.008</v>
      </c>
      <c r="D22" s="106" t="s">
        <v>127</v>
      </c>
      <c r="E22" s="41"/>
      <c r="F22" s="37"/>
    </row>
    <row r="23" spans="1:6" ht="11.25" customHeight="1">
      <c r="A23" s="100"/>
      <c r="B23" s="110"/>
      <c r="C23" s="111"/>
      <c r="D23" s="112"/>
      <c r="E23" s="41"/>
      <c r="F23" s="37"/>
    </row>
    <row r="24" spans="1:6" ht="22.5" customHeight="1">
      <c r="A24" s="96" t="s">
        <v>30</v>
      </c>
      <c r="B24" s="113"/>
      <c r="C24" s="114"/>
      <c r="D24" s="99" t="s">
        <v>33</v>
      </c>
      <c r="E24" s="42"/>
      <c r="F24" s="37"/>
    </row>
    <row r="25" spans="1:5" ht="22.5" customHeight="1">
      <c r="A25" s="100"/>
      <c r="B25" s="101" t="s">
        <v>21</v>
      </c>
      <c r="C25" s="115">
        <v>40</v>
      </c>
      <c r="D25" s="103" t="s">
        <v>31</v>
      </c>
      <c r="E25" s="41"/>
    </row>
    <row r="26" spans="1:6" ht="11.25" customHeight="1">
      <c r="A26" s="100"/>
      <c r="B26" s="101"/>
      <c r="C26" s="116"/>
      <c r="D26" s="103"/>
      <c r="E26" s="41"/>
      <c r="F26" s="37"/>
    </row>
    <row r="27" spans="1:6" ht="22.5" customHeight="1">
      <c r="A27" s="100"/>
      <c r="B27" s="101" t="s">
        <v>22</v>
      </c>
      <c r="C27" s="116">
        <v>2021</v>
      </c>
      <c r="D27" s="103" t="s">
        <v>32</v>
      </c>
      <c r="E27" s="41"/>
      <c r="F27" s="37"/>
    </row>
    <row r="28" spans="1:6" ht="11.25" customHeight="1">
      <c r="A28" s="100"/>
      <c r="B28" s="110"/>
      <c r="C28" s="111"/>
      <c r="D28" s="112"/>
      <c r="E28" s="42"/>
      <c r="F28" s="37"/>
    </row>
    <row r="29" spans="1:104" ht="24" customHeight="1">
      <c r="A29" s="96" t="s">
        <v>104</v>
      </c>
      <c r="B29" s="117"/>
      <c r="C29" s="114"/>
      <c r="D29" s="99" t="s">
        <v>103</v>
      </c>
      <c r="E29" s="44"/>
      <c r="F29" s="121">
        <v>2013</v>
      </c>
      <c r="G29" s="121">
        <f>F$29+1</f>
        <v>2014</v>
      </c>
      <c r="H29" s="121">
        <f>G$29+1</f>
        <v>2015</v>
      </c>
      <c r="I29" s="121">
        <f>H$29+1</f>
        <v>2016</v>
      </c>
      <c r="J29" s="121">
        <f>I$29+1</f>
        <v>2017</v>
      </c>
      <c r="K29" s="121">
        <f aca="true" t="shared" si="0" ref="K29:BV29">J$29+1</f>
        <v>2018</v>
      </c>
      <c r="L29" s="121">
        <f t="shared" si="0"/>
        <v>2019</v>
      </c>
      <c r="M29" s="121">
        <f t="shared" si="0"/>
        <v>2020</v>
      </c>
      <c r="N29" s="121">
        <f t="shared" si="0"/>
        <v>2021</v>
      </c>
      <c r="O29" s="121">
        <f t="shared" si="0"/>
        <v>2022</v>
      </c>
      <c r="P29" s="121">
        <f t="shared" si="0"/>
        <v>2023</v>
      </c>
      <c r="Q29" s="121">
        <f t="shared" si="0"/>
        <v>2024</v>
      </c>
      <c r="R29" s="121">
        <f t="shared" si="0"/>
        <v>2025</v>
      </c>
      <c r="S29" s="121">
        <f t="shared" si="0"/>
        <v>2026</v>
      </c>
      <c r="T29" s="121">
        <f t="shared" si="0"/>
        <v>2027</v>
      </c>
      <c r="U29" s="121">
        <f t="shared" si="0"/>
        <v>2028</v>
      </c>
      <c r="V29" s="121">
        <f t="shared" si="0"/>
        <v>2029</v>
      </c>
      <c r="W29" s="121">
        <f t="shared" si="0"/>
        <v>2030</v>
      </c>
      <c r="X29" s="121">
        <f t="shared" si="0"/>
        <v>2031</v>
      </c>
      <c r="Y29" s="121">
        <f t="shared" si="0"/>
        <v>2032</v>
      </c>
      <c r="Z29" s="121">
        <f t="shared" si="0"/>
        <v>2033</v>
      </c>
      <c r="AA29" s="121">
        <f t="shared" si="0"/>
        <v>2034</v>
      </c>
      <c r="AB29" s="121">
        <f t="shared" si="0"/>
        <v>2035</v>
      </c>
      <c r="AC29" s="121">
        <f t="shared" si="0"/>
        <v>2036</v>
      </c>
      <c r="AD29" s="121">
        <f t="shared" si="0"/>
        <v>2037</v>
      </c>
      <c r="AE29" s="121">
        <f t="shared" si="0"/>
        <v>2038</v>
      </c>
      <c r="AF29" s="121">
        <f t="shared" si="0"/>
        <v>2039</v>
      </c>
      <c r="AG29" s="121">
        <f t="shared" si="0"/>
        <v>2040</v>
      </c>
      <c r="AH29" s="121">
        <f t="shared" si="0"/>
        <v>2041</v>
      </c>
      <c r="AI29" s="121">
        <f t="shared" si="0"/>
        <v>2042</v>
      </c>
      <c r="AJ29" s="121">
        <f t="shared" si="0"/>
        <v>2043</v>
      </c>
      <c r="AK29" s="121">
        <f t="shared" si="0"/>
        <v>2044</v>
      </c>
      <c r="AL29" s="121">
        <f t="shared" si="0"/>
        <v>2045</v>
      </c>
      <c r="AM29" s="121">
        <f t="shared" si="0"/>
        <v>2046</v>
      </c>
      <c r="AN29" s="121">
        <f t="shared" si="0"/>
        <v>2047</v>
      </c>
      <c r="AO29" s="121">
        <f t="shared" si="0"/>
        <v>2048</v>
      </c>
      <c r="AP29" s="121">
        <f t="shared" si="0"/>
        <v>2049</v>
      </c>
      <c r="AQ29" s="121">
        <f t="shared" si="0"/>
        <v>2050</v>
      </c>
      <c r="AR29" s="121">
        <f t="shared" si="0"/>
        <v>2051</v>
      </c>
      <c r="AS29" s="121">
        <f t="shared" si="0"/>
        <v>2052</v>
      </c>
      <c r="AT29" s="121">
        <f t="shared" si="0"/>
        <v>2053</v>
      </c>
      <c r="AU29" s="121">
        <f t="shared" si="0"/>
        <v>2054</v>
      </c>
      <c r="AV29" s="121">
        <f t="shared" si="0"/>
        <v>2055</v>
      </c>
      <c r="AW29" s="121">
        <f t="shared" si="0"/>
        <v>2056</v>
      </c>
      <c r="AX29" s="121">
        <f t="shared" si="0"/>
        <v>2057</v>
      </c>
      <c r="AY29" s="121">
        <f t="shared" si="0"/>
        <v>2058</v>
      </c>
      <c r="AZ29" s="121">
        <f t="shared" si="0"/>
        <v>2059</v>
      </c>
      <c r="BA29" s="121">
        <f t="shared" si="0"/>
        <v>2060</v>
      </c>
      <c r="BB29" s="121">
        <f t="shared" si="0"/>
        <v>2061</v>
      </c>
      <c r="BC29" s="121">
        <f t="shared" si="0"/>
        <v>2062</v>
      </c>
      <c r="BD29" s="121">
        <f t="shared" si="0"/>
        <v>2063</v>
      </c>
      <c r="BE29" s="121">
        <f t="shared" si="0"/>
        <v>2064</v>
      </c>
      <c r="BF29" s="121">
        <f t="shared" si="0"/>
        <v>2065</v>
      </c>
      <c r="BG29" s="121">
        <f t="shared" si="0"/>
        <v>2066</v>
      </c>
      <c r="BH29" s="121">
        <f t="shared" si="0"/>
        <v>2067</v>
      </c>
      <c r="BI29" s="121">
        <f t="shared" si="0"/>
        <v>2068</v>
      </c>
      <c r="BJ29" s="121">
        <f t="shared" si="0"/>
        <v>2069</v>
      </c>
      <c r="BK29" s="121">
        <f t="shared" si="0"/>
        <v>2070</v>
      </c>
      <c r="BL29" s="121">
        <f t="shared" si="0"/>
        <v>2071</v>
      </c>
      <c r="BM29" s="121">
        <f t="shared" si="0"/>
        <v>2072</v>
      </c>
      <c r="BN29" s="121">
        <f t="shared" si="0"/>
        <v>2073</v>
      </c>
      <c r="BO29" s="121">
        <f t="shared" si="0"/>
        <v>2074</v>
      </c>
      <c r="BP29" s="121">
        <f t="shared" si="0"/>
        <v>2075</v>
      </c>
      <c r="BQ29" s="121">
        <f t="shared" si="0"/>
        <v>2076</v>
      </c>
      <c r="BR29" s="121">
        <f t="shared" si="0"/>
        <v>2077</v>
      </c>
      <c r="BS29" s="121">
        <f t="shared" si="0"/>
        <v>2078</v>
      </c>
      <c r="BT29" s="121">
        <f t="shared" si="0"/>
        <v>2079</v>
      </c>
      <c r="BU29" s="121">
        <f t="shared" si="0"/>
        <v>2080</v>
      </c>
      <c r="BV29" s="121">
        <f t="shared" si="0"/>
        <v>2081</v>
      </c>
      <c r="BW29" s="121">
        <f aca="true" t="shared" si="1" ref="BW29:CZ29">BV$29+1</f>
        <v>2082</v>
      </c>
      <c r="BX29" s="121">
        <f t="shared" si="1"/>
        <v>2083</v>
      </c>
      <c r="BY29" s="121">
        <f t="shared" si="1"/>
        <v>2084</v>
      </c>
      <c r="BZ29" s="121">
        <f t="shared" si="1"/>
        <v>2085</v>
      </c>
      <c r="CA29" s="121">
        <f t="shared" si="1"/>
        <v>2086</v>
      </c>
      <c r="CB29" s="121">
        <f t="shared" si="1"/>
        <v>2087</v>
      </c>
      <c r="CC29" s="121">
        <f t="shared" si="1"/>
        <v>2088</v>
      </c>
      <c r="CD29" s="121">
        <f t="shared" si="1"/>
        <v>2089</v>
      </c>
      <c r="CE29" s="121">
        <f t="shared" si="1"/>
        <v>2090</v>
      </c>
      <c r="CF29" s="121">
        <f t="shared" si="1"/>
        <v>2091</v>
      </c>
      <c r="CG29" s="121">
        <f t="shared" si="1"/>
        <v>2092</v>
      </c>
      <c r="CH29" s="121">
        <f t="shared" si="1"/>
        <v>2093</v>
      </c>
      <c r="CI29" s="121">
        <f t="shared" si="1"/>
        <v>2094</v>
      </c>
      <c r="CJ29" s="121">
        <f t="shared" si="1"/>
        <v>2095</v>
      </c>
      <c r="CK29" s="121">
        <f t="shared" si="1"/>
        <v>2096</v>
      </c>
      <c r="CL29" s="121">
        <f t="shared" si="1"/>
        <v>2097</v>
      </c>
      <c r="CM29" s="121">
        <f t="shared" si="1"/>
        <v>2098</v>
      </c>
      <c r="CN29" s="121">
        <f t="shared" si="1"/>
        <v>2099</v>
      </c>
      <c r="CO29" s="121">
        <f t="shared" si="1"/>
        <v>2100</v>
      </c>
      <c r="CP29" s="121">
        <f t="shared" si="1"/>
        <v>2101</v>
      </c>
      <c r="CQ29" s="121">
        <f t="shared" si="1"/>
        <v>2102</v>
      </c>
      <c r="CR29" s="121">
        <f t="shared" si="1"/>
        <v>2103</v>
      </c>
      <c r="CS29" s="121">
        <f t="shared" si="1"/>
        <v>2104</v>
      </c>
      <c r="CT29" s="121">
        <f t="shared" si="1"/>
        <v>2105</v>
      </c>
      <c r="CU29" s="121">
        <f t="shared" si="1"/>
        <v>2106</v>
      </c>
      <c r="CV29" s="121">
        <f t="shared" si="1"/>
        <v>2107</v>
      </c>
      <c r="CW29" s="121">
        <f t="shared" si="1"/>
        <v>2108</v>
      </c>
      <c r="CX29" s="121">
        <f t="shared" si="1"/>
        <v>2109</v>
      </c>
      <c r="CY29" s="121">
        <f t="shared" si="1"/>
        <v>2110</v>
      </c>
      <c r="CZ29" s="121">
        <f t="shared" si="1"/>
        <v>2111</v>
      </c>
    </row>
    <row r="30" spans="1:20" ht="22.5" customHeight="1">
      <c r="A30" s="100"/>
      <c r="B30" s="110" t="s">
        <v>70</v>
      </c>
      <c r="C30" s="118"/>
      <c r="D30" s="103" t="s">
        <v>67</v>
      </c>
      <c r="E30" s="43"/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15" ht="11.25" customHeight="1">
      <c r="A31" s="100"/>
      <c r="B31" s="110"/>
      <c r="C31" s="118"/>
      <c r="D31" s="103"/>
      <c r="E31" s="43"/>
      <c r="F31" s="135"/>
      <c r="G31" s="135"/>
      <c r="H31" s="135"/>
      <c r="I31" s="135"/>
      <c r="J31" s="135"/>
      <c r="K31" s="135"/>
      <c r="L31" s="134"/>
      <c r="M31" s="134"/>
      <c r="N31" s="134"/>
      <c r="O31" s="45"/>
    </row>
    <row r="32" spans="1:17" ht="22.5" customHeight="1">
      <c r="A32" s="100"/>
      <c r="B32" s="110" t="s">
        <v>84</v>
      </c>
      <c r="C32" s="118"/>
      <c r="D32" s="103" t="s">
        <v>85</v>
      </c>
      <c r="E32" s="43"/>
      <c r="F32" s="135">
        <v>2.57</v>
      </c>
      <c r="G32" s="135">
        <v>1.887</v>
      </c>
      <c r="H32" s="135">
        <v>2.024</v>
      </c>
      <c r="I32" s="135">
        <v>2.18</v>
      </c>
      <c r="J32" s="135">
        <v>2.351</v>
      </c>
      <c r="K32" s="136"/>
      <c r="L32" s="123"/>
      <c r="M32" s="123"/>
      <c r="N32" s="123"/>
      <c r="O32" s="123"/>
      <c r="P32" s="123"/>
      <c r="Q32" s="123"/>
    </row>
    <row r="33" spans="1:17" ht="11.25" customHeight="1">
      <c r="A33" s="100"/>
      <c r="B33" s="110"/>
      <c r="C33" s="118"/>
      <c r="D33" s="103"/>
      <c r="E33" s="43"/>
      <c r="F33" s="136"/>
      <c r="G33" s="136"/>
      <c r="H33" s="136"/>
      <c r="I33" s="136"/>
      <c r="J33" s="136"/>
      <c r="K33" s="136"/>
      <c r="L33" s="123"/>
      <c r="M33" s="123"/>
      <c r="N33" s="123"/>
      <c r="O33" s="123"/>
      <c r="P33" s="123"/>
      <c r="Q33" s="123"/>
    </row>
    <row r="34" spans="1:17" ht="22.5" customHeight="1">
      <c r="A34" s="100"/>
      <c r="B34" s="110" t="s">
        <v>65</v>
      </c>
      <c r="C34" s="118"/>
      <c r="D34" s="103" t="s">
        <v>86</v>
      </c>
      <c r="E34" s="43"/>
      <c r="F34" s="135">
        <v>0.602</v>
      </c>
      <c r="G34" s="135">
        <v>0.456</v>
      </c>
      <c r="H34" s="135">
        <v>0.49</v>
      </c>
      <c r="I34" s="135">
        <v>0.528</v>
      </c>
      <c r="J34" s="135">
        <v>0.57</v>
      </c>
      <c r="K34" s="136"/>
      <c r="L34" s="123"/>
      <c r="M34" s="123"/>
      <c r="N34" s="123"/>
      <c r="O34" s="123"/>
      <c r="P34" s="123"/>
      <c r="Q34" s="123"/>
    </row>
    <row r="35" spans="1:17" ht="11.25" customHeight="1">
      <c r="A35" s="100"/>
      <c r="B35" s="110"/>
      <c r="C35" s="118"/>
      <c r="D35" s="103"/>
      <c r="E35" s="43"/>
      <c r="F35" s="136"/>
      <c r="G35" s="136"/>
      <c r="H35" s="136"/>
      <c r="I35" s="136"/>
      <c r="J35" s="136"/>
      <c r="K35" s="136"/>
      <c r="L35" s="123"/>
      <c r="M35" s="123"/>
      <c r="N35" s="123"/>
      <c r="O35" s="123"/>
      <c r="P35" s="123"/>
      <c r="Q35" s="123"/>
    </row>
    <row r="36" spans="1:17" ht="22.5" customHeight="1">
      <c r="A36" s="100"/>
      <c r="B36" s="110" t="s">
        <v>118</v>
      </c>
      <c r="C36" s="118"/>
      <c r="D36" s="103" t="s">
        <v>119</v>
      </c>
      <c r="E36" s="43"/>
      <c r="F36" s="135">
        <v>0.019</v>
      </c>
      <c r="G36" s="135">
        <v>0.03</v>
      </c>
      <c r="H36" s="135">
        <v>0.031</v>
      </c>
      <c r="I36" s="135">
        <v>0.035</v>
      </c>
      <c r="J36" s="135">
        <v>0.038</v>
      </c>
      <c r="K36" s="136"/>
      <c r="L36" s="123"/>
      <c r="M36" s="123"/>
      <c r="N36" s="123"/>
      <c r="O36" s="123"/>
      <c r="P36" s="123"/>
      <c r="Q36" s="123"/>
    </row>
    <row r="37" spans="1:15" ht="11.25" customHeight="1">
      <c r="A37" s="100"/>
      <c r="B37" s="110"/>
      <c r="C37" s="118"/>
      <c r="D37" s="103"/>
      <c r="E37" s="43"/>
      <c r="F37" s="125"/>
      <c r="G37" s="125"/>
      <c r="H37" s="125"/>
      <c r="I37" s="124"/>
      <c r="J37" s="124"/>
      <c r="K37" s="124"/>
      <c r="L37" s="124"/>
      <c r="M37" s="46"/>
      <c r="N37" s="46"/>
      <c r="O37" s="45"/>
    </row>
    <row r="38" spans="1:104" ht="11.25" customHeight="1">
      <c r="A38" s="96" t="s">
        <v>20</v>
      </c>
      <c r="B38" s="113"/>
      <c r="C38" s="114"/>
      <c r="D38" s="119" t="s">
        <v>19</v>
      </c>
      <c r="E38" s="47"/>
      <c r="F38" s="121">
        <f>F$29</f>
        <v>2013</v>
      </c>
      <c r="G38" s="121">
        <f aca="true" t="shared" si="2" ref="G38:BR38">G$29</f>
        <v>2014</v>
      </c>
      <c r="H38" s="121">
        <f t="shared" si="2"/>
        <v>2015</v>
      </c>
      <c r="I38" s="121">
        <f t="shared" si="2"/>
        <v>2016</v>
      </c>
      <c r="J38" s="121">
        <f t="shared" si="2"/>
        <v>2017</v>
      </c>
      <c r="K38" s="121">
        <f t="shared" si="2"/>
        <v>2018</v>
      </c>
      <c r="L38" s="121">
        <f t="shared" si="2"/>
        <v>2019</v>
      </c>
      <c r="M38" s="121">
        <f t="shared" si="2"/>
        <v>2020</v>
      </c>
      <c r="N38" s="121">
        <f t="shared" si="2"/>
        <v>2021</v>
      </c>
      <c r="O38" s="121">
        <f t="shared" si="2"/>
        <v>2022</v>
      </c>
      <c r="P38" s="121">
        <f t="shared" si="2"/>
        <v>2023</v>
      </c>
      <c r="Q38" s="121">
        <f t="shared" si="2"/>
        <v>2024</v>
      </c>
      <c r="R38" s="121">
        <f t="shared" si="2"/>
        <v>2025</v>
      </c>
      <c r="S38" s="121">
        <f t="shared" si="2"/>
        <v>2026</v>
      </c>
      <c r="T38" s="121">
        <f t="shared" si="2"/>
        <v>2027</v>
      </c>
      <c r="U38" s="121">
        <f t="shared" si="2"/>
        <v>2028</v>
      </c>
      <c r="V38" s="121">
        <f t="shared" si="2"/>
        <v>2029</v>
      </c>
      <c r="W38" s="121">
        <f t="shared" si="2"/>
        <v>2030</v>
      </c>
      <c r="X38" s="121">
        <f t="shared" si="2"/>
        <v>2031</v>
      </c>
      <c r="Y38" s="121">
        <f t="shared" si="2"/>
        <v>2032</v>
      </c>
      <c r="Z38" s="121">
        <f t="shared" si="2"/>
        <v>2033</v>
      </c>
      <c r="AA38" s="121">
        <f t="shared" si="2"/>
        <v>2034</v>
      </c>
      <c r="AB38" s="121">
        <f t="shared" si="2"/>
        <v>2035</v>
      </c>
      <c r="AC38" s="121">
        <f t="shared" si="2"/>
        <v>2036</v>
      </c>
      <c r="AD38" s="121">
        <f t="shared" si="2"/>
        <v>2037</v>
      </c>
      <c r="AE38" s="121">
        <f t="shared" si="2"/>
        <v>2038</v>
      </c>
      <c r="AF38" s="121">
        <f t="shared" si="2"/>
        <v>2039</v>
      </c>
      <c r="AG38" s="121">
        <f t="shared" si="2"/>
        <v>2040</v>
      </c>
      <c r="AH38" s="121">
        <f t="shared" si="2"/>
        <v>2041</v>
      </c>
      <c r="AI38" s="121">
        <f t="shared" si="2"/>
        <v>2042</v>
      </c>
      <c r="AJ38" s="121">
        <f t="shared" si="2"/>
        <v>2043</v>
      </c>
      <c r="AK38" s="121">
        <f t="shared" si="2"/>
        <v>2044</v>
      </c>
      <c r="AL38" s="121">
        <f t="shared" si="2"/>
        <v>2045</v>
      </c>
      <c r="AM38" s="121">
        <f t="shared" si="2"/>
        <v>2046</v>
      </c>
      <c r="AN38" s="121">
        <f t="shared" si="2"/>
        <v>2047</v>
      </c>
      <c r="AO38" s="121">
        <f t="shared" si="2"/>
        <v>2048</v>
      </c>
      <c r="AP38" s="121">
        <f t="shared" si="2"/>
        <v>2049</v>
      </c>
      <c r="AQ38" s="121">
        <f t="shared" si="2"/>
        <v>2050</v>
      </c>
      <c r="AR38" s="121">
        <f t="shared" si="2"/>
        <v>2051</v>
      </c>
      <c r="AS38" s="121">
        <f t="shared" si="2"/>
        <v>2052</v>
      </c>
      <c r="AT38" s="121">
        <f t="shared" si="2"/>
        <v>2053</v>
      </c>
      <c r="AU38" s="121">
        <f t="shared" si="2"/>
        <v>2054</v>
      </c>
      <c r="AV38" s="121">
        <f t="shared" si="2"/>
        <v>2055</v>
      </c>
      <c r="AW38" s="121">
        <f t="shared" si="2"/>
        <v>2056</v>
      </c>
      <c r="AX38" s="121">
        <f t="shared" si="2"/>
        <v>2057</v>
      </c>
      <c r="AY38" s="121">
        <f t="shared" si="2"/>
        <v>2058</v>
      </c>
      <c r="AZ38" s="121">
        <f t="shared" si="2"/>
        <v>2059</v>
      </c>
      <c r="BA38" s="121">
        <f t="shared" si="2"/>
        <v>2060</v>
      </c>
      <c r="BB38" s="121">
        <f t="shared" si="2"/>
        <v>2061</v>
      </c>
      <c r="BC38" s="121">
        <f t="shared" si="2"/>
        <v>2062</v>
      </c>
      <c r="BD38" s="121">
        <f t="shared" si="2"/>
        <v>2063</v>
      </c>
      <c r="BE38" s="121">
        <f t="shared" si="2"/>
        <v>2064</v>
      </c>
      <c r="BF38" s="121">
        <f t="shared" si="2"/>
        <v>2065</v>
      </c>
      <c r="BG38" s="121">
        <f t="shared" si="2"/>
        <v>2066</v>
      </c>
      <c r="BH38" s="121">
        <f t="shared" si="2"/>
        <v>2067</v>
      </c>
      <c r="BI38" s="121">
        <f t="shared" si="2"/>
        <v>2068</v>
      </c>
      <c r="BJ38" s="121">
        <f t="shared" si="2"/>
        <v>2069</v>
      </c>
      <c r="BK38" s="121">
        <f t="shared" si="2"/>
        <v>2070</v>
      </c>
      <c r="BL38" s="121">
        <f t="shared" si="2"/>
        <v>2071</v>
      </c>
      <c r="BM38" s="121">
        <f t="shared" si="2"/>
        <v>2072</v>
      </c>
      <c r="BN38" s="121">
        <f t="shared" si="2"/>
        <v>2073</v>
      </c>
      <c r="BO38" s="121">
        <f t="shared" si="2"/>
        <v>2074</v>
      </c>
      <c r="BP38" s="121">
        <f t="shared" si="2"/>
        <v>2075</v>
      </c>
      <c r="BQ38" s="121">
        <f t="shared" si="2"/>
        <v>2076</v>
      </c>
      <c r="BR38" s="121">
        <f t="shared" si="2"/>
        <v>2077</v>
      </c>
      <c r="BS38" s="121">
        <f aca="true" t="shared" si="3" ref="BS38:CZ38">BS$29</f>
        <v>2078</v>
      </c>
      <c r="BT38" s="121">
        <f t="shared" si="3"/>
        <v>2079</v>
      </c>
      <c r="BU38" s="121">
        <f t="shared" si="3"/>
        <v>2080</v>
      </c>
      <c r="BV38" s="121">
        <f t="shared" si="3"/>
        <v>2081</v>
      </c>
      <c r="BW38" s="121">
        <f t="shared" si="3"/>
        <v>2082</v>
      </c>
      <c r="BX38" s="121">
        <f t="shared" si="3"/>
        <v>2083</v>
      </c>
      <c r="BY38" s="121">
        <f t="shared" si="3"/>
        <v>2084</v>
      </c>
      <c r="BZ38" s="121">
        <f t="shared" si="3"/>
        <v>2085</v>
      </c>
      <c r="CA38" s="121">
        <f t="shared" si="3"/>
        <v>2086</v>
      </c>
      <c r="CB38" s="121">
        <f t="shared" si="3"/>
        <v>2087</v>
      </c>
      <c r="CC38" s="121">
        <f t="shared" si="3"/>
        <v>2088</v>
      </c>
      <c r="CD38" s="121">
        <f t="shared" si="3"/>
        <v>2089</v>
      </c>
      <c r="CE38" s="121">
        <f t="shared" si="3"/>
        <v>2090</v>
      </c>
      <c r="CF38" s="121">
        <f t="shared" si="3"/>
        <v>2091</v>
      </c>
      <c r="CG38" s="121">
        <f t="shared" si="3"/>
        <v>2092</v>
      </c>
      <c r="CH38" s="121">
        <f t="shared" si="3"/>
        <v>2093</v>
      </c>
      <c r="CI38" s="121">
        <f t="shared" si="3"/>
        <v>2094</v>
      </c>
      <c r="CJ38" s="121">
        <f t="shared" si="3"/>
        <v>2095</v>
      </c>
      <c r="CK38" s="121">
        <f t="shared" si="3"/>
        <v>2096</v>
      </c>
      <c r="CL38" s="121">
        <f t="shared" si="3"/>
        <v>2097</v>
      </c>
      <c r="CM38" s="121">
        <f t="shared" si="3"/>
        <v>2098</v>
      </c>
      <c r="CN38" s="121">
        <f t="shared" si="3"/>
        <v>2099</v>
      </c>
      <c r="CO38" s="121">
        <f t="shared" si="3"/>
        <v>2100</v>
      </c>
      <c r="CP38" s="121">
        <f t="shared" si="3"/>
        <v>2101</v>
      </c>
      <c r="CQ38" s="121">
        <f t="shared" si="3"/>
        <v>2102</v>
      </c>
      <c r="CR38" s="121">
        <f t="shared" si="3"/>
        <v>2103</v>
      </c>
      <c r="CS38" s="121">
        <f t="shared" si="3"/>
        <v>2104</v>
      </c>
      <c r="CT38" s="121">
        <f t="shared" si="3"/>
        <v>2105</v>
      </c>
      <c r="CU38" s="121">
        <f t="shared" si="3"/>
        <v>2106</v>
      </c>
      <c r="CV38" s="121">
        <f t="shared" si="3"/>
        <v>2107</v>
      </c>
      <c r="CW38" s="121">
        <f t="shared" si="3"/>
        <v>2108</v>
      </c>
      <c r="CX38" s="121">
        <f t="shared" si="3"/>
        <v>2109</v>
      </c>
      <c r="CY38" s="121">
        <f t="shared" si="3"/>
        <v>2110</v>
      </c>
      <c r="CZ38" s="121">
        <f t="shared" si="3"/>
        <v>2111</v>
      </c>
    </row>
    <row r="39" spans="1:15" ht="22.5" customHeight="1">
      <c r="A39" s="100"/>
      <c r="B39" s="110" t="s">
        <v>20</v>
      </c>
      <c r="C39" s="118"/>
      <c r="D39" s="103" t="s">
        <v>71</v>
      </c>
      <c r="E39" s="43"/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7">
        <v>0</v>
      </c>
      <c r="M39" s="127">
        <v>0</v>
      </c>
      <c r="N39" s="127">
        <v>0</v>
      </c>
      <c r="O39" s="127">
        <v>0</v>
      </c>
    </row>
    <row r="40" spans="1:99" ht="11.25" customHeight="1">
      <c r="A40" s="95"/>
      <c r="B40" s="95"/>
      <c r="C40" s="95"/>
      <c r="D40" s="95"/>
      <c r="E40" s="45"/>
      <c r="F40" s="128"/>
      <c r="G40" s="128"/>
      <c r="H40" s="128"/>
      <c r="I40" s="128"/>
      <c r="J40" s="128"/>
      <c r="K40" s="128"/>
      <c r="L40" s="128"/>
      <c r="M40" s="128"/>
      <c r="N40" s="128"/>
      <c r="O40" s="122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</row>
    <row r="41" spans="1:104" ht="11.25" customHeight="1">
      <c r="A41" s="96" t="s">
        <v>73</v>
      </c>
      <c r="B41" s="113"/>
      <c r="C41" s="113"/>
      <c r="D41" s="120" t="s">
        <v>72</v>
      </c>
      <c r="E41" s="47"/>
      <c r="F41" s="121">
        <f>F$29</f>
        <v>2013</v>
      </c>
      <c r="G41" s="121">
        <f aca="true" t="shared" si="4" ref="G41:BR41">G$29</f>
        <v>2014</v>
      </c>
      <c r="H41" s="121">
        <f t="shared" si="4"/>
        <v>2015</v>
      </c>
      <c r="I41" s="121">
        <f t="shared" si="4"/>
        <v>2016</v>
      </c>
      <c r="J41" s="121">
        <f t="shared" si="4"/>
        <v>2017</v>
      </c>
      <c r="K41" s="121">
        <f t="shared" si="4"/>
        <v>2018</v>
      </c>
      <c r="L41" s="121">
        <f t="shared" si="4"/>
        <v>2019</v>
      </c>
      <c r="M41" s="121">
        <f t="shared" si="4"/>
        <v>2020</v>
      </c>
      <c r="N41" s="121">
        <f t="shared" si="4"/>
        <v>2021</v>
      </c>
      <c r="O41" s="121">
        <f t="shared" si="4"/>
        <v>2022</v>
      </c>
      <c r="P41" s="121">
        <f t="shared" si="4"/>
        <v>2023</v>
      </c>
      <c r="Q41" s="121">
        <f t="shared" si="4"/>
        <v>2024</v>
      </c>
      <c r="R41" s="121">
        <f t="shared" si="4"/>
        <v>2025</v>
      </c>
      <c r="S41" s="121">
        <f t="shared" si="4"/>
        <v>2026</v>
      </c>
      <c r="T41" s="121">
        <f t="shared" si="4"/>
        <v>2027</v>
      </c>
      <c r="U41" s="121">
        <f t="shared" si="4"/>
        <v>2028</v>
      </c>
      <c r="V41" s="121">
        <f t="shared" si="4"/>
        <v>2029</v>
      </c>
      <c r="W41" s="121">
        <f t="shared" si="4"/>
        <v>2030</v>
      </c>
      <c r="X41" s="121">
        <f t="shared" si="4"/>
        <v>2031</v>
      </c>
      <c r="Y41" s="121">
        <f t="shared" si="4"/>
        <v>2032</v>
      </c>
      <c r="Z41" s="121">
        <f t="shared" si="4"/>
        <v>2033</v>
      </c>
      <c r="AA41" s="121">
        <f t="shared" si="4"/>
        <v>2034</v>
      </c>
      <c r="AB41" s="121">
        <f t="shared" si="4"/>
        <v>2035</v>
      </c>
      <c r="AC41" s="121">
        <f t="shared" si="4"/>
        <v>2036</v>
      </c>
      <c r="AD41" s="121">
        <f t="shared" si="4"/>
        <v>2037</v>
      </c>
      <c r="AE41" s="121">
        <f t="shared" si="4"/>
        <v>2038</v>
      </c>
      <c r="AF41" s="121">
        <f t="shared" si="4"/>
        <v>2039</v>
      </c>
      <c r="AG41" s="121">
        <f t="shared" si="4"/>
        <v>2040</v>
      </c>
      <c r="AH41" s="121">
        <f t="shared" si="4"/>
        <v>2041</v>
      </c>
      <c r="AI41" s="121">
        <f t="shared" si="4"/>
        <v>2042</v>
      </c>
      <c r="AJ41" s="121">
        <f t="shared" si="4"/>
        <v>2043</v>
      </c>
      <c r="AK41" s="121">
        <f t="shared" si="4"/>
        <v>2044</v>
      </c>
      <c r="AL41" s="121">
        <f t="shared" si="4"/>
        <v>2045</v>
      </c>
      <c r="AM41" s="121">
        <f t="shared" si="4"/>
        <v>2046</v>
      </c>
      <c r="AN41" s="121">
        <f t="shared" si="4"/>
        <v>2047</v>
      </c>
      <c r="AO41" s="121">
        <f t="shared" si="4"/>
        <v>2048</v>
      </c>
      <c r="AP41" s="121">
        <f t="shared" si="4"/>
        <v>2049</v>
      </c>
      <c r="AQ41" s="121">
        <f t="shared" si="4"/>
        <v>2050</v>
      </c>
      <c r="AR41" s="121">
        <f t="shared" si="4"/>
        <v>2051</v>
      </c>
      <c r="AS41" s="121">
        <f t="shared" si="4"/>
        <v>2052</v>
      </c>
      <c r="AT41" s="121">
        <f t="shared" si="4"/>
        <v>2053</v>
      </c>
      <c r="AU41" s="121">
        <f t="shared" si="4"/>
        <v>2054</v>
      </c>
      <c r="AV41" s="121">
        <f t="shared" si="4"/>
        <v>2055</v>
      </c>
      <c r="AW41" s="121">
        <f t="shared" si="4"/>
        <v>2056</v>
      </c>
      <c r="AX41" s="121">
        <f t="shared" si="4"/>
        <v>2057</v>
      </c>
      <c r="AY41" s="121">
        <f t="shared" si="4"/>
        <v>2058</v>
      </c>
      <c r="AZ41" s="121">
        <f t="shared" si="4"/>
        <v>2059</v>
      </c>
      <c r="BA41" s="121">
        <f t="shared" si="4"/>
        <v>2060</v>
      </c>
      <c r="BB41" s="121">
        <f t="shared" si="4"/>
        <v>2061</v>
      </c>
      <c r="BC41" s="121">
        <f t="shared" si="4"/>
        <v>2062</v>
      </c>
      <c r="BD41" s="121">
        <f t="shared" si="4"/>
        <v>2063</v>
      </c>
      <c r="BE41" s="121">
        <f t="shared" si="4"/>
        <v>2064</v>
      </c>
      <c r="BF41" s="121">
        <f t="shared" si="4"/>
        <v>2065</v>
      </c>
      <c r="BG41" s="121">
        <f t="shared" si="4"/>
        <v>2066</v>
      </c>
      <c r="BH41" s="121">
        <f t="shared" si="4"/>
        <v>2067</v>
      </c>
      <c r="BI41" s="121">
        <f t="shared" si="4"/>
        <v>2068</v>
      </c>
      <c r="BJ41" s="121">
        <f t="shared" si="4"/>
        <v>2069</v>
      </c>
      <c r="BK41" s="121">
        <f t="shared" si="4"/>
        <v>2070</v>
      </c>
      <c r="BL41" s="121">
        <f t="shared" si="4"/>
        <v>2071</v>
      </c>
      <c r="BM41" s="121">
        <f t="shared" si="4"/>
        <v>2072</v>
      </c>
      <c r="BN41" s="121">
        <f t="shared" si="4"/>
        <v>2073</v>
      </c>
      <c r="BO41" s="121">
        <f t="shared" si="4"/>
        <v>2074</v>
      </c>
      <c r="BP41" s="121">
        <f t="shared" si="4"/>
        <v>2075</v>
      </c>
      <c r="BQ41" s="121">
        <f t="shared" si="4"/>
        <v>2076</v>
      </c>
      <c r="BR41" s="121">
        <f t="shared" si="4"/>
        <v>2077</v>
      </c>
      <c r="BS41" s="121">
        <f aca="true" t="shared" si="5" ref="BS41:CZ41">BS$29</f>
        <v>2078</v>
      </c>
      <c r="BT41" s="121">
        <f t="shared" si="5"/>
        <v>2079</v>
      </c>
      <c r="BU41" s="121">
        <f t="shared" si="5"/>
        <v>2080</v>
      </c>
      <c r="BV41" s="121">
        <f t="shared" si="5"/>
        <v>2081</v>
      </c>
      <c r="BW41" s="121">
        <f t="shared" si="5"/>
        <v>2082</v>
      </c>
      <c r="BX41" s="121">
        <f t="shared" si="5"/>
        <v>2083</v>
      </c>
      <c r="BY41" s="121">
        <f t="shared" si="5"/>
        <v>2084</v>
      </c>
      <c r="BZ41" s="121">
        <f t="shared" si="5"/>
        <v>2085</v>
      </c>
      <c r="CA41" s="121">
        <f t="shared" si="5"/>
        <v>2086</v>
      </c>
      <c r="CB41" s="121">
        <f t="shared" si="5"/>
        <v>2087</v>
      </c>
      <c r="CC41" s="121">
        <f t="shared" si="5"/>
        <v>2088</v>
      </c>
      <c r="CD41" s="121">
        <f t="shared" si="5"/>
        <v>2089</v>
      </c>
      <c r="CE41" s="121">
        <f t="shared" si="5"/>
        <v>2090</v>
      </c>
      <c r="CF41" s="121">
        <f t="shared" si="5"/>
        <v>2091</v>
      </c>
      <c r="CG41" s="121">
        <f t="shared" si="5"/>
        <v>2092</v>
      </c>
      <c r="CH41" s="121">
        <f t="shared" si="5"/>
        <v>2093</v>
      </c>
      <c r="CI41" s="121">
        <f t="shared" si="5"/>
        <v>2094</v>
      </c>
      <c r="CJ41" s="121">
        <f t="shared" si="5"/>
        <v>2095</v>
      </c>
      <c r="CK41" s="121">
        <f t="shared" si="5"/>
        <v>2096</v>
      </c>
      <c r="CL41" s="121">
        <f t="shared" si="5"/>
        <v>2097</v>
      </c>
      <c r="CM41" s="121">
        <f t="shared" si="5"/>
        <v>2098</v>
      </c>
      <c r="CN41" s="121">
        <f t="shared" si="5"/>
        <v>2099</v>
      </c>
      <c r="CO41" s="121">
        <f t="shared" si="5"/>
        <v>2100</v>
      </c>
      <c r="CP41" s="121">
        <f t="shared" si="5"/>
        <v>2101</v>
      </c>
      <c r="CQ41" s="121">
        <f t="shared" si="5"/>
        <v>2102</v>
      </c>
      <c r="CR41" s="121">
        <f t="shared" si="5"/>
        <v>2103</v>
      </c>
      <c r="CS41" s="121">
        <f t="shared" si="5"/>
        <v>2104</v>
      </c>
      <c r="CT41" s="121">
        <f t="shared" si="5"/>
        <v>2105</v>
      </c>
      <c r="CU41" s="121">
        <f t="shared" si="5"/>
        <v>2106</v>
      </c>
      <c r="CV41" s="121">
        <f t="shared" si="5"/>
        <v>2107</v>
      </c>
      <c r="CW41" s="121">
        <f t="shared" si="5"/>
        <v>2108</v>
      </c>
      <c r="CX41" s="121">
        <f t="shared" si="5"/>
        <v>2109</v>
      </c>
      <c r="CY41" s="121">
        <f t="shared" si="5"/>
        <v>2110</v>
      </c>
      <c r="CZ41" s="121">
        <f t="shared" si="5"/>
        <v>2111</v>
      </c>
    </row>
    <row r="42" spans="1:104" ht="11.25" customHeight="1">
      <c r="A42" s="95"/>
      <c r="B42" s="112" t="s">
        <v>75</v>
      </c>
      <c r="C42" s="112"/>
      <c r="D42" s="103" t="s">
        <v>101</v>
      </c>
      <c r="E42" s="57"/>
      <c r="F42" s="129">
        <v>216.048</v>
      </c>
      <c r="G42" s="129">
        <v>228.797</v>
      </c>
      <c r="H42" s="129">
        <v>239.279</v>
      </c>
      <c r="I42" s="129">
        <v>249.023</v>
      </c>
      <c r="J42" s="129">
        <v>259.149</v>
      </c>
      <c r="K42" s="129">
        <v>270.71551721752985</v>
      </c>
      <c r="L42" s="129">
        <v>282.8957240102571</v>
      </c>
      <c r="M42" s="129">
        <v>295.9488889176728</v>
      </c>
      <c r="N42" s="129">
        <v>309.45412191934116</v>
      </c>
      <c r="O42" s="129">
        <v>323.68491671979825</v>
      </c>
      <c r="P42" s="129">
        <v>338.5474688755854</v>
      </c>
      <c r="Q42" s="129">
        <v>353.77559772595015</v>
      </c>
      <c r="R42" s="129">
        <v>369.4068561861891</v>
      </c>
      <c r="S42" s="129">
        <v>385.52544257014483</v>
      </c>
      <c r="T42" s="129">
        <v>402.0986261207628</v>
      </c>
      <c r="U42" s="129">
        <v>419.18827586354894</v>
      </c>
      <c r="V42" s="129">
        <v>436.8316755812334</v>
      </c>
      <c r="W42" s="129">
        <v>455.0412687742331</v>
      </c>
      <c r="X42" s="129">
        <v>473.9099916543045</v>
      </c>
      <c r="Y42" s="129">
        <v>493.4740949581868</v>
      </c>
      <c r="Z42" s="129">
        <v>513.7619812115568</v>
      </c>
      <c r="AA42" s="129">
        <v>534.7961860987571</v>
      </c>
      <c r="AB42" s="129">
        <v>556.6034968459644</v>
      </c>
      <c r="AC42" s="129">
        <v>579.2292913181765</v>
      </c>
      <c r="AD42" s="129">
        <v>602.7062950677822</v>
      </c>
      <c r="AE42" s="129">
        <v>627.1294746700148</v>
      </c>
      <c r="AF42" s="129">
        <v>652.5519225035795</v>
      </c>
      <c r="AG42" s="129">
        <v>679.079768344716</v>
      </c>
      <c r="AH42" s="129">
        <v>706.7207923986708</v>
      </c>
      <c r="AI42" s="129">
        <v>735.5416636115385</v>
      </c>
      <c r="AJ42" s="129">
        <v>765.5814142989358</v>
      </c>
      <c r="AK42" s="129">
        <v>796.8331567929047</v>
      </c>
      <c r="AL42" s="129">
        <v>829.3052504872257</v>
      </c>
      <c r="AM42" s="129">
        <v>862.9359780762734</v>
      </c>
      <c r="AN42" s="129">
        <v>897.8103484962065</v>
      </c>
      <c r="AO42" s="129">
        <v>933.9174926226018</v>
      </c>
      <c r="AP42" s="129">
        <v>971.2157996713452</v>
      </c>
      <c r="AQ42" s="129">
        <v>1009.7803854825102</v>
      </c>
      <c r="AR42" s="129">
        <v>1049.6042583657088</v>
      </c>
      <c r="AS42" s="129">
        <v>1090.6818918919682</v>
      </c>
      <c r="AT42" s="129">
        <v>1133.069795098349</v>
      </c>
      <c r="AU42" s="129">
        <v>1176.9197279615225</v>
      </c>
      <c r="AV42" s="129">
        <v>1222.1967197448084</v>
      </c>
      <c r="AW42" s="129">
        <v>1268.9651860732931</v>
      </c>
      <c r="AX42" s="129">
        <v>1317.237246708429</v>
      </c>
      <c r="AY42" s="129">
        <v>1367.1684169815603</v>
      </c>
      <c r="AZ42" s="129">
        <v>1418.866171178492</v>
      </c>
      <c r="BA42" s="129">
        <v>1472.469739827784</v>
      </c>
      <c r="BB42" s="129">
        <v>1527.9873626101617</v>
      </c>
      <c r="BC42" s="129">
        <v>1585.7052650484995</v>
      </c>
      <c r="BD42" s="129">
        <v>1645.539204444224</v>
      </c>
      <c r="BE42" s="129">
        <v>1707.6885837739233</v>
      </c>
      <c r="BF42" s="129">
        <v>1772.116442317828</v>
      </c>
      <c r="BG42" s="129">
        <v>1839.031357841741</v>
      </c>
      <c r="BH42" s="129">
        <v>1908.439340762865</v>
      </c>
      <c r="BI42" s="129">
        <v>1980.432210942498</v>
      </c>
      <c r="BJ42" s="129">
        <v>2055.04988686885</v>
      </c>
      <c r="BK42" s="129">
        <v>2132.4105749397845</v>
      </c>
      <c r="BL42" s="129">
        <v>2212.540554637535</v>
      </c>
      <c r="BM42" s="129">
        <v>2295.466173652833</v>
      </c>
      <c r="BN42" s="129">
        <v>2381.2847935093073</v>
      </c>
      <c r="BO42" s="129">
        <v>2469.929475090214</v>
      </c>
      <c r="BP42" s="129">
        <v>2561.653517848947</v>
      </c>
      <c r="BQ42" s="129">
        <v>2656.61900238757</v>
      </c>
      <c r="BR42" s="129">
        <v>2754.9916691306685</v>
      </c>
      <c r="BS42" s="129">
        <v>2856.8648464476523</v>
      </c>
      <c r="BT42" s="129">
        <v>2962.5059869552197</v>
      </c>
      <c r="BU42" s="129">
        <v>3072.1174092801903</v>
      </c>
      <c r="BV42" s="129">
        <v>3185.701381863044</v>
      </c>
      <c r="BW42" s="129">
        <v>3303.4087893371475</v>
      </c>
      <c r="BX42" s="129">
        <v>3425.336943282494</v>
      </c>
      <c r="BY42" s="129">
        <v>3551.6225987049615</v>
      </c>
      <c r="BZ42" s="129">
        <v>3682.416721617368</v>
      </c>
      <c r="CA42" s="129">
        <v>3817.897482011176</v>
      </c>
      <c r="CB42" s="129">
        <v>3958.2399384863493</v>
      </c>
      <c r="CC42" s="129">
        <v>4103.673793945349</v>
      </c>
      <c r="CD42" s="129">
        <v>4254.442956394803</v>
      </c>
      <c r="CE42" s="129">
        <v>4410.552082254842</v>
      </c>
      <c r="CF42" s="129">
        <v>4572.407430584872</v>
      </c>
      <c r="CG42" s="129">
        <v>4740.030221437739</v>
      </c>
      <c r="CH42" s="129">
        <v>4914.043613119186</v>
      </c>
      <c r="CI42" s="129">
        <v>5094.289717443397</v>
      </c>
      <c r="CJ42" s="129">
        <v>5281.228628260533</v>
      </c>
      <c r="CK42" s="129">
        <v>5475.205435486988</v>
      </c>
      <c r="CL42" s="129">
        <v>5676.24747224405</v>
      </c>
      <c r="CM42" s="129">
        <v>5884.845146469353</v>
      </c>
      <c r="CN42" s="129">
        <v>6101.287888491597</v>
      </c>
      <c r="CO42" s="129">
        <v>6325.516493679293</v>
      </c>
      <c r="CP42" s="129">
        <v>6558.270954768663</v>
      </c>
      <c r="CQ42" s="129">
        <v>6799.51785694862</v>
      </c>
      <c r="CR42" s="129">
        <v>7049.66453024081</v>
      </c>
      <c r="CS42" s="129">
        <v>7308.895383957093</v>
      </c>
      <c r="CT42" s="129">
        <v>7577.6862243655205</v>
      </c>
      <c r="CU42" s="129">
        <v>7856.168893029656</v>
      </c>
      <c r="CV42" s="129">
        <v>8144.892899203438</v>
      </c>
      <c r="CW42" s="129">
        <v>8443.87882789543</v>
      </c>
      <c r="CX42" s="129">
        <v>8753.971423287516</v>
      </c>
      <c r="CY42" s="129">
        <v>9074.951054111469</v>
      </c>
      <c r="CZ42" s="129">
        <v>9407.68361062075</v>
      </c>
    </row>
    <row r="43" spans="1:104" ht="11.25" customHeight="1">
      <c r="A43" s="95"/>
      <c r="B43" s="112"/>
      <c r="C43" s="112"/>
      <c r="D43" s="103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</row>
    <row r="44" spans="1:104" ht="11.25" customHeight="1">
      <c r="A44" s="95"/>
      <c r="B44" s="112" t="s">
        <v>77</v>
      </c>
      <c r="C44" s="112"/>
      <c r="D44" s="103" t="s">
        <v>102</v>
      </c>
      <c r="E44" s="58"/>
      <c r="F44" s="129">
        <v>8.767</v>
      </c>
      <c r="G44" s="129">
        <v>9.271</v>
      </c>
      <c r="H44" s="129">
        <v>9.734</v>
      </c>
      <c r="I44" s="129">
        <v>10.279</v>
      </c>
      <c r="J44" s="129">
        <v>10.789</v>
      </c>
      <c r="K44" s="129">
        <v>11.36800056346386</v>
      </c>
      <c r="L44" s="129">
        <v>11.972304878972773</v>
      </c>
      <c r="M44" s="129">
        <v>12.640068082070743</v>
      </c>
      <c r="N44" s="129">
        <v>13.455459046715651</v>
      </c>
      <c r="O44" s="129">
        <v>14.31965433050411</v>
      </c>
      <c r="P44" s="129">
        <v>15.245726170505195</v>
      </c>
      <c r="Q44" s="129">
        <v>16.30795615154049</v>
      </c>
      <c r="R44" s="129">
        <v>17.428974858716423</v>
      </c>
      <c r="S44" s="129">
        <v>18.640429202781757</v>
      </c>
      <c r="T44" s="129">
        <v>19.92168113381427</v>
      </c>
      <c r="U44" s="129">
        <v>21.253632940067416</v>
      </c>
      <c r="V44" s="129">
        <v>22.611587709521718</v>
      </c>
      <c r="W44" s="129">
        <v>23.976258407570683</v>
      </c>
      <c r="X44" s="129">
        <v>25.374249399272443</v>
      </c>
      <c r="Y44" s="129">
        <v>26.8113912821375</v>
      </c>
      <c r="Z44" s="129">
        <v>28.305843809871437</v>
      </c>
      <c r="AA44" s="129">
        <v>29.87239527950063</v>
      </c>
      <c r="AB44" s="129">
        <v>31.472919796163822</v>
      </c>
      <c r="AC44" s="129">
        <v>33.16121638032269</v>
      </c>
      <c r="AD44" s="129">
        <v>34.8789524994907</v>
      </c>
      <c r="AE44" s="129">
        <v>36.57433717827374</v>
      </c>
      <c r="AF44" s="129">
        <v>38.25305286822001</v>
      </c>
      <c r="AG44" s="129">
        <v>39.919182619853494</v>
      </c>
      <c r="AH44" s="129">
        <v>41.56672688433285</v>
      </c>
      <c r="AI44" s="129">
        <v>43.255659926933696</v>
      </c>
      <c r="AJ44" s="129">
        <v>44.96962208304993</v>
      </c>
      <c r="AK44" s="129">
        <v>46.78560227046317</v>
      </c>
      <c r="AL44" s="129">
        <v>48.69723019063702</v>
      </c>
      <c r="AM44" s="129">
        <v>50.707895469637904</v>
      </c>
      <c r="AN44" s="129">
        <v>52.84895911214945</v>
      </c>
      <c r="AO44" s="129">
        <v>55.13712597046281</v>
      </c>
      <c r="AP44" s="129">
        <v>57.52997291113551</v>
      </c>
      <c r="AQ44" s="129">
        <v>60.0421070561526</v>
      </c>
      <c r="AR44" s="129">
        <v>62.703042750981886</v>
      </c>
      <c r="AS44" s="129">
        <v>65.50220044283658</v>
      </c>
      <c r="AT44" s="129">
        <v>68.54871883516442</v>
      </c>
      <c r="AU44" s="129">
        <v>71.82137121206632</v>
      </c>
      <c r="AV44" s="129">
        <v>75.38831348054204</v>
      </c>
      <c r="AW44" s="129">
        <v>79.2065459197032</v>
      </c>
      <c r="AX44" s="129">
        <v>83.1060445924766</v>
      </c>
      <c r="AY44" s="129">
        <v>87.17278974377167</v>
      </c>
      <c r="AZ44" s="129">
        <v>91.36676614362847</v>
      </c>
      <c r="BA44" s="129">
        <v>95.7663953110525</v>
      </c>
      <c r="BB44" s="129">
        <v>100.3004697056532</v>
      </c>
      <c r="BC44" s="129">
        <v>104.9351801622734</v>
      </c>
      <c r="BD44" s="129">
        <v>109.77003043238554</v>
      </c>
      <c r="BE44" s="129">
        <v>114.75999639392668</v>
      </c>
      <c r="BF44" s="129">
        <v>120.10269162813103</v>
      </c>
      <c r="BG44" s="129">
        <v>125.58461255481514</v>
      </c>
      <c r="BH44" s="129">
        <v>131.13044008615034</v>
      </c>
      <c r="BI44" s="129">
        <v>136.9353126590508</v>
      </c>
      <c r="BJ44" s="129">
        <v>143.10655764537273</v>
      </c>
      <c r="BK44" s="129">
        <v>149.4949596736887</v>
      </c>
      <c r="BL44" s="129">
        <v>156.23687251856077</v>
      </c>
      <c r="BM44" s="129">
        <v>163.4595809692854</v>
      </c>
      <c r="BN44" s="129">
        <v>171.14517414050533</v>
      </c>
      <c r="BO44" s="129">
        <v>179.00561656981642</v>
      </c>
      <c r="BP44" s="129">
        <v>187.18980842926007</v>
      </c>
      <c r="BQ44" s="129">
        <v>195.51793845867115</v>
      </c>
      <c r="BR44" s="129">
        <v>203.9553889844893</v>
      </c>
      <c r="BS44" s="129">
        <v>212.65591368960452</v>
      </c>
      <c r="BT44" s="129">
        <v>221.64018789039423</v>
      </c>
      <c r="BU44" s="129">
        <v>230.92851061224076</v>
      </c>
      <c r="BV44" s="129">
        <v>240.54313978782682</v>
      </c>
      <c r="BW44" s="129">
        <v>250.49500331332163</v>
      </c>
      <c r="BX44" s="129">
        <v>260.8232725363827</v>
      </c>
      <c r="BY44" s="129">
        <v>271.5426284864906</v>
      </c>
      <c r="BZ44" s="129">
        <v>282.6698809945561</v>
      </c>
      <c r="CA44" s="129">
        <v>294.23662482289427</v>
      </c>
      <c r="CB44" s="129">
        <v>306.2533506585929</v>
      </c>
      <c r="CC44" s="129">
        <v>318.7551245211624</v>
      </c>
      <c r="CD44" s="129">
        <v>331.742471946157</v>
      </c>
      <c r="CE44" s="129">
        <v>345.2406523043031</v>
      </c>
      <c r="CF44" s="129">
        <v>359.2545303821769</v>
      </c>
      <c r="CG44" s="129">
        <v>373.8256845391629</v>
      </c>
      <c r="CH44" s="129">
        <v>388.9227399003</v>
      </c>
      <c r="CI44" s="129">
        <v>404.59535296243</v>
      </c>
      <c r="CJ44" s="129">
        <v>420.856035915047</v>
      </c>
      <c r="CK44" s="129">
        <v>437.68623595802586</v>
      </c>
      <c r="CL44" s="129">
        <v>455.1281701806259</v>
      </c>
      <c r="CM44" s="129">
        <v>473.20456066933707</v>
      </c>
      <c r="CN44" s="129">
        <v>491.9342203828122</v>
      </c>
      <c r="CO44" s="129">
        <v>511.3563557940846</v>
      </c>
      <c r="CP44" s="129">
        <v>531.4976984714137</v>
      </c>
      <c r="CQ44" s="129">
        <v>552.4157483157707</v>
      </c>
      <c r="CR44" s="129">
        <v>574.1427447435595</v>
      </c>
      <c r="CS44" s="129">
        <v>596.7268484243696</v>
      </c>
      <c r="CT44" s="129">
        <v>620.2138531801028</v>
      </c>
      <c r="CU44" s="129">
        <v>644.612372557038</v>
      </c>
      <c r="CV44" s="129">
        <v>669.9669885681284</v>
      </c>
      <c r="CW44" s="129">
        <v>696.3083954382823</v>
      </c>
      <c r="CX44" s="129">
        <v>723.6197583963408</v>
      </c>
      <c r="CY44" s="129">
        <v>752.0022993371346</v>
      </c>
      <c r="CZ44" s="129">
        <v>781.4501691969517</v>
      </c>
    </row>
    <row r="45" spans="1:104" ht="11.25" customHeight="1">
      <c r="A45" s="95"/>
      <c r="B45" s="112"/>
      <c r="C45" s="112"/>
      <c r="D45" s="103"/>
      <c r="E45" s="43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</row>
    <row r="46" spans="1:99" ht="22.5" customHeight="1">
      <c r="A46" s="96" t="s">
        <v>74</v>
      </c>
      <c r="B46" s="113"/>
      <c r="C46" s="114"/>
      <c r="D46" s="99" t="s">
        <v>76</v>
      </c>
      <c r="E46" s="43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</row>
    <row r="47" spans="1:104" ht="11.25" customHeight="1">
      <c r="A47" s="100"/>
      <c r="B47" s="110" t="s">
        <v>24</v>
      </c>
      <c r="C47" s="118"/>
      <c r="D47" s="103" t="s">
        <v>98</v>
      </c>
      <c r="E47" s="43"/>
      <c r="F47" s="127">
        <f>F$42-F$44</f>
        <v>207.281</v>
      </c>
      <c r="G47" s="127">
        <f aca="true" t="shared" si="6" ref="G47:BR47">G$42-G$44</f>
        <v>219.526</v>
      </c>
      <c r="H47" s="127">
        <f t="shared" si="6"/>
        <v>229.545</v>
      </c>
      <c r="I47" s="127">
        <f t="shared" si="6"/>
        <v>238.744</v>
      </c>
      <c r="J47" s="127">
        <f t="shared" si="6"/>
        <v>248.36</v>
      </c>
      <c r="K47" s="127">
        <f t="shared" si="6"/>
        <v>259.347516654066</v>
      </c>
      <c r="L47" s="127">
        <f t="shared" si="6"/>
        <v>270.92341913128433</v>
      </c>
      <c r="M47" s="127">
        <f t="shared" si="6"/>
        <v>283.30882083560203</v>
      </c>
      <c r="N47" s="127">
        <f t="shared" si="6"/>
        <v>295.9986628726255</v>
      </c>
      <c r="O47" s="127">
        <f t="shared" si="6"/>
        <v>309.3652623892941</v>
      </c>
      <c r="P47" s="127">
        <f t="shared" si="6"/>
        <v>323.30174270508024</v>
      </c>
      <c r="Q47" s="127">
        <f t="shared" si="6"/>
        <v>337.46764157440964</v>
      </c>
      <c r="R47" s="127">
        <f t="shared" si="6"/>
        <v>351.9778813274727</v>
      </c>
      <c r="S47" s="127">
        <f t="shared" si="6"/>
        <v>366.88501336736306</v>
      </c>
      <c r="T47" s="127">
        <f t="shared" si="6"/>
        <v>382.1769449869485</v>
      </c>
      <c r="U47" s="127">
        <f t="shared" si="6"/>
        <v>397.93464292348153</v>
      </c>
      <c r="V47" s="127">
        <f t="shared" si="6"/>
        <v>414.2200878717117</v>
      </c>
      <c r="W47" s="127">
        <f t="shared" si="6"/>
        <v>431.0650103666624</v>
      </c>
      <c r="X47" s="127">
        <f t="shared" si="6"/>
        <v>448.53574225503206</v>
      </c>
      <c r="Y47" s="127">
        <f t="shared" si="6"/>
        <v>466.6627036760493</v>
      </c>
      <c r="Z47" s="127">
        <f t="shared" si="6"/>
        <v>485.45613740168534</v>
      </c>
      <c r="AA47" s="127">
        <f t="shared" si="6"/>
        <v>504.92379081925645</v>
      </c>
      <c r="AB47" s="127">
        <f t="shared" si="6"/>
        <v>525.1305770498005</v>
      </c>
      <c r="AC47" s="127">
        <f t="shared" si="6"/>
        <v>546.0680749378538</v>
      </c>
      <c r="AD47" s="127">
        <f t="shared" si="6"/>
        <v>567.8273425682916</v>
      </c>
      <c r="AE47" s="127">
        <f t="shared" si="6"/>
        <v>590.5551374917411</v>
      </c>
      <c r="AF47" s="127">
        <f t="shared" si="6"/>
        <v>614.2988696353594</v>
      </c>
      <c r="AG47" s="127">
        <f t="shared" si="6"/>
        <v>639.1605857248625</v>
      </c>
      <c r="AH47" s="127">
        <f t="shared" si="6"/>
        <v>665.154065514338</v>
      </c>
      <c r="AI47" s="127">
        <f t="shared" si="6"/>
        <v>692.2860036846048</v>
      </c>
      <c r="AJ47" s="127">
        <f t="shared" si="6"/>
        <v>720.6117922158859</v>
      </c>
      <c r="AK47" s="127">
        <f t="shared" si="6"/>
        <v>750.0475545224415</v>
      </c>
      <c r="AL47" s="127">
        <f t="shared" si="6"/>
        <v>780.6080202965887</v>
      </c>
      <c r="AM47" s="127">
        <f t="shared" si="6"/>
        <v>812.2280826066354</v>
      </c>
      <c r="AN47" s="127">
        <f t="shared" si="6"/>
        <v>844.961389384057</v>
      </c>
      <c r="AO47" s="127">
        <f t="shared" si="6"/>
        <v>878.780366652139</v>
      </c>
      <c r="AP47" s="127">
        <f t="shared" si="6"/>
        <v>913.6858267602097</v>
      </c>
      <c r="AQ47" s="127">
        <f t="shared" si="6"/>
        <v>949.7382784263575</v>
      </c>
      <c r="AR47" s="127">
        <f t="shared" si="6"/>
        <v>986.9012156147269</v>
      </c>
      <c r="AS47" s="127">
        <f t="shared" si="6"/>
        <v>1025.1796914491317</v>
      </c>
      <c r="AT47" s="127">
        <f t="shared" si="6"/>
        <v>1064.5210762631846</v>
      </c>
      <c r="AU47" s="127">
        <f t="shared" si="6"/>
        <v>1105.0983567494561</v>
      </c>
      <c r="AV47" s="127">
        <f t="shared" si="6"/>
        <v>1146.8084062642663</v>
      </c>
      <c r="AW47" s="127">
        <f t="shared" si="6"/>
        <v>1189.75864015359</v>
      </c>
      <c r="AX47" s="127">
        <f t="shared" si="6"/>
        <v>1234.1312021159524</v>
      </c>
      <c r="AY47" s="127">
        <f t="shared" si="6"/>
        <v>1279.9956272377885</v>
      </c>
      <c r="AZ47" s="127">
        <f t="shared" si="6"/>
        <v>1327.4994050348637</v>
      </c>
      <c r="BA47" s="127">
        <f t="shared" si="6"/>
        <v>1376.7033445167315</v>
      </c>
      <c r="BB47" s="127">
        <f t="shared" si="6"/>
        <v>1427.6868929045086</v>
      </c>
      <c r="BC47" s="127">
        <f t="shared" si="6"/>
        <v>1480.7700848862262</v>
      </c>
      <c r="BD47" s="127">
        <f t="shared" si="6"/>
        <v>1535.7691740118385</v>
      </c>
      <c r="BE47" s="127">
        <f t="shared" si="6"/>
        <v>1592.9285873799965</v>
      </c>
      <c r="BF47" s="127">
        <f t="shared" si="6"/>
        <v>1652.013750689697</v>
      </c>
      <c r="BG47" s="127">
        <f t="shared" si="6"/>
        <v>1713.446745286926</v>
      </c>
      <c r="BH47" s="127">
        <f t="shared" si="6"/>
        <v>1777.3089006767145</v>
      </c>
      <c r="BI47" s="127">
        <f t="shared" si="6"/>
        <v>1843.496898283447</v>
      </c>
      <c r="BJ47" s="127">
        <f t="shared" si="6"/>
        <v>1911.9433292234773</v>
      </c>
      <c r="BK47" s="127">
        <f t="shared" si="6"/>
        <v>1982.9156152660958</v>
      </c>
      <c r="BL47" s="127">
        <f t="shared" si="6"/>
        <v>2056.3036821189744</v>
      </c>
      <c r="BM47" s="127">
        <f t="shared" si="6"/>
        <v>2132.0065926835473</v>
      </c>
      <c r="BN47" s="127">
        <f t="shared" si="6"/>
        <v>2210.139619368802</v>
      </c>
      <c r="BO47" s="127">
        <f t="shared" si="6"/>
        <v>2290.9238585203975</v>
      </c>
      <c r="BP47" s="127">
        <f t="shared" si="6"/>
        <v>2374.463709419687</v>
      </c>
      <c r="BQ47" s="127">
        <f t="shared" si="6"/>
        <v>2461.101063928899</v>
      </c>
      <c r="BR47" s="127">
        <f t="shared" si="6"/>
        <v>2551.0362801461793</v>
      </c>
      <c r="BS47" s="127">
        <f aca="true" t="shared" si="7" ref="BS47:CZ47">BS$42-BS$44</f>
        <v>2644.208932758048</v>
      </c>
      <c r="BT47" s="127">
        <f t="shared" si="7"/>
        <v>2740.8657990648253</v>
      </c>
      <c r="BU47" s="127">
        <f t="shared" si="7"/>
        <v>2841.1888986679496</v>
      </c>
      <c r="BV47" s="127">
        <f t="shared" si="7"/>
        <v>2945.158242075217</v>
      </c>
      <c r="BW47" s="127">
        <f t="shared" si="7"/>
        <v>3052.9137860238257</v>
      </c>
      <c r="BX47" s="127">
        <f t="shared" si="7"/>
        <v>3164.513670746111</v>
      </c>
      <c r="BY47" s="127">
        <f t="shared" si="7"/>
        <v>3280.079970218471</v>
      </c>
      <c r="BZ47" s="127">
        <f t="shared" si="7"/>
        <v>3399.7468406228118</v>
      </c>
      <c r="CA47" s="127">
        <f t="shared" si="7"/>
        <v>3523.660857188282</v>
      </c>
      <c r="CB47" s="127">
        <f t="shared" si="7"/>
        <v>3651.9865878277565</v>
      </c>
      <c r="CC47" s="127">
        <f t="shared" si="7"/>
        <v>3784.918669424186</v>
      </c>
      <c r="CD47" s="127">
        <f t="shared" si="7"/>
        <v>3922.7004844486464</v>
      </c>
      <c r="CE47" s="127">
        <f t="shared" si="7"/>
        <v>4065.311429950539</v>
      </c>
      <c r="CF47" s="127">
        <f t="shared" si="7"/>
        <v>4213.152900202695</v>
      </c>
      <c r="CG47" s="127">
        <f t="shared" si="7"/>
        <v>4366.204536898576</v>
      </c>
      <c r="CH47" s="127">
        <f t="shared" si="7"/>
        <v>4525.120873218886</v>
      </c>
      <c r="CI47" s="127">
        <f t="shared" si="7"/>
        <v>4689.694364480967</v>
      </c>
      <c r="CJ47" s="127">
        <f t="shared" si="7"/>
        <v>4860.372592345486</v>
      </c>
      <c r="CK47" s="127">
        <f t="shared" si="7"/>
        <v>5037.519199528962</v>
      </c>
      <c r="CL47" s="127">
        <f t="shared" si="7"/>
        <v>5221.119302063425</v>
      </c>
      <c r="CM47" s="127">
        <f t="shared" si="7"/>
        <v>5411.640585800015</v>
      </c>
      <c r="CN47" s="127">
        <f t="shared" si="7"/>
        <v>5609.353668108785</v>
      </c>
      <c r="CO47" s="127">
        <f t="shared" si="7"/>
        <v>5814.160137885208</v>
      </c>
      <c r="CP47" s="127">
        <f t="shared" si="7"/>
        <v>6026.773256297249</v>
      </c>
      <c r="CQ47" s="127">
        <f t="shared" si="7"/>
        <v>6247.102108632849</v>
      </c>
      <c r="CR47" s="127">
        <f t="shared" si="7"/>
        <v>6475.52178549725</v>
      </c>
      <c r="CS47" s="127">
        <f t="shared" si="7"/>
        <v>6712.168535532724</v>
      </c>
      <c r="CT47" s="127">
        <f t="shared" si="7"/>
        <v>6957.472371185418</v>
      </c>
      <c r="CU47" s="127">
        <f t="shared" si="7"/>
        <v>7211.556520472618</v>
      </c>
      <c r="CV47" s="127">
        <f t="shared" si="7"/>
        <v>7474.925910635309</v>
      </c>
      <c r="CW47" s="127">
        <f t="shared" si="7"/>
        <v>7747.570432457149</v>
      </c>
      <c r="CX47" s="127">
        <f t="shared" si="7"/>
        <v>8030.3516648911755</v>
      </c>
      <c r="CY47" s="127">
        <f t="shared" si="7"/>
        <v>8322.948754774334</v>
      </c>
      <c r="CZ47" s="127">
        <f t="shared" si="7"/>
        <v>8626.2334414238</v>
      </c>
    </row>
    <row r="50" spans="4:17" ht="12">
      <c r="D50" s="140" t="s">
        <v>128</v>
      </c>
      <c r="E50" s="139"/>
      <c r="K50" s="146" t="s">
        <v>133</v>
      </c>
      <c r="L50" s="145" t="s">
        <v>134</v>
      </c>
      <c r="Q50" s="142" t="s">
        <v>135</v>
      </c>
    </row>
    <row r="51" spans="4:99" ht="11.25">
      <c r="D51" s="139" t="s">
        <v>129</v>
      </c>
      <c r="E51" s="139"/>
      <c r="F51" s="147">
        <v>2007</v>
      </c>
      <c r="G51" s="147">
        <v>2008</v>
      </c>
      <c r="H51" s="147">
        <v>2009</v>
      </c>
      <c r="I51" s="147">
        <v>2010</v>
      </c>
      <c r="J51" s="147">
        <v>2011</v>
      </c>
      <c r="K51" s="147">
        <v>2012</v>
      </c>
      <c r="L51" s="143">
        <v>2013</v>
      </c>
      <c r="M51" s="143">
        <v>2014</v>
      </c>
      <c r="N51" s="143">
        <v>2015</v>
      </c>
      <c r="O51" s="143">
        <v>2016</v>
      </c>
      <c r="P51" s="143">
        <v>2017</v>
      </c>
      <c r="Q51" s="36">
        <v>2018</v>
      </c>
      <c r="R51" s="36">
        <v>2019</v>
      </c>
      <c r="S51" s="36">
        <v>2020</v>
      </c>
      <c r="T51" s="36">
        <v>2021</v>
      </c>
      <c r="U51" s="36">
        <v>2022</v>
      </c>
      <c r="V51" s="36">
        <v>2023</v>
      </c>
      <c r="W51" s="36">
        <v>2024</v>
      </c>
      <c r="X51" s="36">
        <v>2025</v>
      </c>
      <c r="Y51" s="36">
        <v>2026</v>
      </c>
      <c r="Z51" s="36">
        <v>2027</v>
      </c>
      <c r="AA51" s="36">
        <v>2028</v>
      </c>
      <c r="AB51" s="36">
        <v>2029</v>
      </c>
      <c r="AC51" s="36">
        <v>2030</v>
      </c>
      <c r="AD51" s="36">
        <v>2031</v>
      </c>
      <c r="AE51" s="36">
        <v>2032</v>
      </c>
      <c r="AF51" s="36">
        <v>2033</v>
      </c>
      <c r="AG51" s="36">
        <v>2034</v>
      </c>
      <c r="AH51" s="36">
        <v>2035</v>
      </c>
      <c r="AI51" s="36">
        <v>2036</v>
      </c>
      <c r="AJ51" s="36">
        <v>2037</v>
      </c>
      <c r="AK51" s="36">
        <v>2038</v>
      </c>
      <c r="AL51" s="36">
        <v>2039</v>
      </c>
      <c r="AM51" s="36">
        <v>2040</v>
      </c>
      <c r="AN51" s="36">
        <v>2041</v>
      </c>
      <c r="AO51" s="36">
        <v>2042</v>
      </c>
      <c r="AP51" s="36">
        <v>2043</v>
      </c>
      <c r="AQ51" s="36">
        <v>2044</v>
      </c>
      <c r="AR51" s="36">
        <v>2045</v>
      </c>
      <c r="AS51" s="36">
        <v>2046</v>
      </c>
      <c r="AT51" s="36">
        <v>2047</v>
      </c>
      <c r="AU51" s="36">
        <v>2048</v>
      </c>
      <c r="AV51" s="36">
        <v>2049</v>
      </c>
      <c r="AW51" s="36">
        <v>2050</v>
      </c>
      <c r="AX51" s="36">
        <v>2051</v>
      </c>
      <c r="AY51" s="36">
        <v>2052</v>
      </c>
      <c r="AZ51" s="36">
        <v>2053</v>
      </c>
      <c r="BA51" s="36">
        <v>2054</v>
      </c>
      <c r="BB51" s="36">
        <v>2055</v>
      </c>
      <c r="BC51" s="36">
        <v>2056</v>
      </c>
      <c r="BD51" s="36">
        <v>2057</v>
      </c>
      <c r="BE51" s="36">
        <v>2058</v>
      </c>
      <c r="BF51" s="36">
        <v>2059</v>
      </c>
      <c r="BG51" s="36">
        <v>2060</v>
      </c>
      <c r="BH51" s="36">
        <v>2061</v>
      </c>
      <c r="BI51" s="36">
        <v>2062</v>
      </c>
      <c r="BJ51" s="36">
        <v>2063</v>
      </c>
      <c r="BK51" s="36">
        <v>2064</v>
      </c>
      <c r="BL51" s="36">
        <v>2065</v>
      </c>
      <c r="BM51" s="36">
        <v>2066</v>
      </c>
      <c r="BN51" s="36">
        <v>2067</v>
      </c>
      <c r="BO51" s="36">
        <v>2068</v>
      </c>
      <c r="BP51" s="36">
        <v>2069</v>
      </c>
      <c r="BQ51" s="36">
        <v>2070</v>
      </c>
      <c r="BR51" s="36">
        <v>2071</v>
      </c>
      <c r="BS51" s="36">
        <v>2072</v>
      </c>
      <c r="BT51" s="36">
        <v>2073</v>
      </c>
      <c r="BU51" s="36">
        <v>2074</v>
      </c>
      <c r="BV51" s="36">
        <v>2075</v>
      </c>
      <c r="BW51" s="36">
        <v>2076</v>
      </c>
      <c r="BX51" s="36">
        <v>2077</v>
      </c>
      <c r="BY51" s="36">
        <v>2078</v>
      </c>
      <c r="BZ51" s="36">
        <v>2079</v>
      </c>
      <c r="CA51" s="36">
        <v>2080</v>
      </c>
      <c r="CB51" s="36">
        <v>2081</v>
      </c>
      <c r="CC51" s="36">
        <v>2082</v>
      </c>
      <c r="CD51" s="36">
        <v>2083</v>
      </c>
      <c r="CE51" s="36">
        <v>2084</v>
      </c>
      <c r="CF51" s="36">
        <v>2085</v>
      </c>
      <c r="CG51" s="36">
        <v>2086</v>
      </c>
      <c r="CH51" s="36">
        <v>2087</v>
      </c>
      <c r="CI51" s="36">
        <v>2088</v>
      </c>
      <c r="CJ51" s="36">
        <v>2089</v>
      </c>
      <c r="CK51" s="36">
        <v>2090</v>
      </c>
      <c r="CL51" s="36">
        <v>2091</v>
      </c>
      <c r="CM51" s="36">
        <v>2092</v>
      </c>
      <c r="CN51" s="36">
        <v>2093</v>
      </c>
      <c r="CO51" s="36">
        <v>2094</v>
      </c>
      <c r="CP51" s="36">
        <v>2095</v>
      </c>
      <c r="CQ51" s="36">
        <v>2096</v>
      </c>
      <c r="CR51" s="36">
        <v>2097</v>
      </c>
      <c r="CS51" s="36">
        <v>2098</v>
      </c>
      <c r="CT51" s="36">
        <v>2099</v>
      </c>
      <c r="CU51" s="36">
        <v>2100</v>
      </c>
    </row>
    <row r="52" spans="4:99" ht="11.25">
      <c r="D52" s="139" t="s">
        <v>132</v>
      </c>
      <c r="E52" s="139"/>
      <c r="F52" s="148">
        <v>173.203</v>
      </c>
      <c r="G52" s="148">
        <v>185.917</v>
      </c>
      <c r="H52" s="148">
        <v>185.838</v>
      </c>
      <c r="I52" s="148">
        <v>191.314</v>
      </c>
      <c r="J52" s="148">
        <v>200.641</v>
      </c>
      <c r="K52" s="148">
        <v>208.219</v>
      </c>
      <c r="L52" s="144">
        <v>216.048</v>
      </c>
      <c r="M52" s="144">
        <v>228.797</v>
      </c>
      <c r="N52" s="144">
        <v>239.279</v>
      </c>
      <c r="O52" s="144">
        <v>249.023</v>
      </c>
      <c r="P52" s="144">
        <v>259.149</v>
      </c>
      <c r="Q52" s="141">
        <v>270.71551721752985</v>
      </c>
      <c r="R52" s="141">
        <v>282.8957240102571</v>
      </c>
      <c r="S52" s="141">
        <v>295.9488889176728</v>
      </c>
      <c r="T52" s="141">
        <v>309.45412191934116</v>
      </c>
      <c r="U52" s="141">
        <v>323.68491671979825</v>
      </c>
      <c r="V52" s="141">
        <v>338.5474688755854</v>
      </c>
      <c r="W52" s="141">
        <v>353.77559772595015</v>
      </c>
      <c r="X52" s="141">
        <v>369.4068561861891</v>
      </c>
      <c r="Y52" s="141">
        <v>385.52544257014483</v>
      </c>
      <c r="Z52" s="141">
        <v>402.0986261207628</v>
      </c>
      <c r="AA52" s="141">
        <v>419.18827586354894</v>
      </c>
      <c r="AB52" s="141">
        <v>436.8316755812334</v>
      </c>
      <c r="AC52" s="141">
        <v>455.0412687742331</v>
      </c>
      <c r="AD52" s="141">
        <v>473.9099916543045</v>
      </c>
      <c r="AE52" s="141">
        <v>493.4740949581868</v>
      </c>
      <c r="AF52" s="141">
        <v>513.7619812115568</v>
      </c>
      <c r="AG52" s="141">
        <v>534.7961860987571</v>
      </c>
      <c r="AH52" s="141">
        <v>556.6034968459644</v>
      </c>
      <c r="AI52" s="141">
        <v>579.2292913181765</v>
      </c>
      <c r="AJ52" s="141">
        <v>602.7062950677822</v>
      </c>
      <c r="AK52" s="141">
        <v>627.1294746700148</v>
      </c>
      <c r="AL52" s="141">
        <v>652.5519225035795</v>
      </c>
      <c r="AM52" s="141">
        <v>679.079768344716</v>
      </c>
      <c r="AN52" s="141">
        <v>706.7207923986708</v>
      </c>
      <c r="AO52" s="141">
        <v>735.5416636115385</v>
      </c>
      <c r="AP52" s="141">
        <v>765.5814142989358</v>
      </c>
      <c r="AQ52" s="141">
        <v>796.8331567929047</v>
      </c>
      <c r="AR52" s="141">
        <v>829.3052504872257</v>
      </c>
      <c r="AS52" s="141">
        <v>862.9359780762734</v>
      </c>
      <c r="AT52" s="141">
        <v>897.8103484962065</v>
      </c>
      <c r="AU52" s="141">
        <v>933.9174926226018</v>
      </c>
      <c r="AV52" s="141">
        <v>971.2157996713452</v>
      </c>
      <c r="AW52" s="141">
        <v>1009.7803854825102</v>
      </c>
      <c r="AX52" s="141">
        <v>1049.6042583657088</v>
      </c>
      <c r="AY52" s="141">
        <v>1090.6818918919682</v>
      </c>
      <c r="AZ52" s="141">
        <v>1133.069795098349</v>
      </c>
      <c r="BA52" s="141">
        <v>1176.9197279615225</v>
      </c>
      <c r="BB52" s="141">
        <v>1222.1967197448084</v>
      </c>
      <c r="BC52" s="141">
        <v>1268.9651860732931</v>
      </c>
      <c r="BD52" s="141">
        <v>1317.237246708429</v>
      </c>
      <c r="BE52" s="141">
        <v>1367.1684169815603</v>
      </c>
      <c r="BF52" s="141">
        <v>1418.866171178492</v>
      </c>
      <c r="BG52" s="141">
        <v>1472.469739827784</v>
      </c>
      <c r="BH52" s="141">
        <v>1527.9873626101617</v>
      </c>
      <c r="BI52" s="141">
        <v>1585.7052650484995</v>
      </c>
      <c r="BJ52" s="141">
        <v>1645.539204444224</v>
      </c>
      <c r="BK52" s="141">
        <v>1707.6885837739233</v>
      </c>
      <c r="BL52" s="141">
        <v>1772.116442317828</v>
      </c>
      <c r="BM52" s="141">
        <v>1839.031357841741</v>
      </c>
      <c r="BN52" s="141">
        <v>1908.439340762865</v>
      </c>
      <c r="BO52" s="141">
        <v>1980.432210942498</v>
      </c>
      <c r="BP52" s="141">
        <v>2055.04988686885</v>
      </c>
      <c r="BQ52" s="141">
        <v>2132.4105749397845</v>
      </c>
      <c r="BR52" s="141">
        <v>2212.540554637535</v>
      </c>
      <c r="BS52" s="141">
        <v>2295.466173652833</v>
      </c>
      <c r="BT52" s="141">
        <v>2381.2847935093073</v>
      </c>
      <c r="BU52" s="141">
        <v>2469.929475090214</v>
      </c>
      <c r="BV52" s="141">
        <v>2561.653517848947</v>
      </c>
      <c r="BW52" s="141">
        <v>2656.61900238757</v>
      </c>
      <c r="BX52" s="141">
        <v>2754.9916691306685</v>
      </c>
      <c r="BY52" s="141">
        <v>2856.8648464476523</v>
      </c>
      <c r="BZ52" s="141">
        <v>2962.5059869552197</v>
      </c>
      <c r="CA52" s="141">
        <v>3072.1174092801903</v>
      </c>
      <c r="CB52" s="141">
        <v>3185.701381863044</v>
      </c>
      <c r="CC52" s="141">
        <v>3303.4087893371475</v>
      </c>
      <c r="CD52" s="141">
        <v>3425.336943282494</v>
      </c>
      <c r="CE52" s="141">
        <v>3551.6225987049615</v>
      </c>
      <c r="CF52" s="141">
        <v>3682.416721617368</v>
      </c>
      <c r="CG52" s="141">
        <v>3817.897482011176</v>
      </c>
      <c r="CH52" s="141">
        <v>3958.2399384863493</v>
      </c>
      <c r="CI52" s="141">
        <v>4103.673793945349</v>
      </c>
      <c r="CJ52" s="141">
        <v>4254.442956394803</v>
      </c>
      <c r="CK52" s="141">
        <v>4410.552082254842</v>
      </c>
      <c r="CL52" s="141">
        <v>4572.407430584872</v>
      </c>
      <c r="CM52" s="141">
        <v>4740.030221437739</v>
      </c>
      <c r="CN52" s="141">
        <v>4914.043613119186</v>
      </c>
      <c r="CO52" s="141">
        <v>5094.289717443397</v>
      </c>
      <c r="CP52" s="141">
        <v>5281.228628260533</v>
      </c>
      <c r="CQ52" s="141">
        <v>5475.205435486988</v>
      </c>
      <c r="CR52" s="141">
        <v>5676.24747224405</v>
      </c>
      <c r="CS52" s="141">
        <v>5884.845146469353</v>
      </c>
      <c r="CT52" s="141">
        <v>6101.287888491597</v>
      </c>
      <c r="CU52" s="141">
        <v>6325.516493679293</v>
      </c>
    </row>
    <row r="53" spans="4:99" ht="11.25">
      <c r="D53" s="139" t="s">
        <v>130</v>
      </c>
      <c r="F53" s="148">
        <v>6.81</v>
      </c>
      <c r="G53" s="148">
        <v>7.348</v>
      </c>
      <c r="H53" s="148">
        <v>7.744</v>
      </c>
      <c r="I53" s="148">
        <v>8.29</v>
      </c>
      <c r="J53" s="148">
        <v>8.83</v>
      </c>
      <c r="K53" s="148">
        <v>9.584</v>
      </c>
      <c r="L53" s="144">
        <v>10.228</v>
      </c>
      <c r="M53" s="144">
        <v>10.85</v>
      </c>
      <c r="N53" s="144">
        <v>11.415</v>
      </c>
      <c r="O53" s="144">
        <v>12.073</v>
      </c>
      <c r="P53" s="144">
        <v>12.686</v>
      </c>
      <c r="Q53" s="141">
        <v>13.388983493270896</v>
      </c>
      <c r="R53" s="141">
        <v>14.122883713202722</v>
      </c>
      <c r="S53" s="141">
        <v>14.932410003696921</v>
      </c>
      <c r="T53" s="141">
        <v>15.925811563567498</v>
      </c>
      <c r="U53" s="141">
        <v>16.97993915852814</v>
      </c>
      <c r="V53" s="141">
        <v>18.102533871034808</v>
      </c>
      <c r="W53" s="141">
        <v>19.363808932351414</v>
      </c>
      <c r="X53" s="141">
        <v>20.694888796292297</v>
      </c>
      <c r="Y53" s="141">
        <v>22.13335050361865</v>
      </c>
      <c r="Z53" s="141">
        <v>23.654688760612693</v>
      </c>
      <c r="AA53" s="141">
        <v>25.236227246718443</v>
      </c>
      <c r="AB53" s="141">
        <v>26.848641239627327</v>
      </c>
      <c r="AC53" s="141">
        <v>28.469029619816993</v>
      </c>
      <c r="AD53" s="141">
        <v>30.12898198913362</v>
      </c>
      <c r="AE53" s="141">
        <v>31.835421506746005</v>
      </c>
      <c r="AF53" s="141">
        <v>33.60991077668288</v>
      </c>
      <c r="AG53" s="141">
        <v>35.47000918869195</v>
      </c>
      <c r="AH53" s="141">
        <v>37.37044665885786</v>
      </c>
      <c r="AI53" s="141">
        <v>39.37510329228311</v>
      </c>
      <c r="AJ53" s="141">
        <v>41.41471596346545</v>
      </c>
      <c r="AK53" s="141">
        <v>43.42778888822245</v>
      </c>
      <c r="AL53" s="141">
        <v>45.42106931955287</v>
      </c>
      <c r="AM53" s="141">
        <v>47.39940540700239</v>
      </c>
      <c r="AN53" s="141">
        <v>49.355673381266975</v>
      </c>
      <c r="AO53" s="141">
        <v>51.36108573536927</v>
      </c>
      <c r="AP53" s="141">
        <v>53.39621726257666</v>
      </c>
      <c r="AQ53" s="141">
        <v>55.55248338490641</v>
      </c>
      <c r="AR53" s="141">
        <v>57.8223201107366</v>
      </c>
      <c r="AS53" s="141">
        <v>60.209752228390926</v>
      </c>
      <c r="AT53" s="141">
        <v>62.75201729829557</v>
      </c>
      <c r="AU53" s="141">
        <v>65.46895039757504</v>
      </c>
      <c r="AV53" s="141">
        <v>68.31017896926032</v>
      </c>
      <c r="AW53" s="141">
        <v>71.2930472787236</v>
      </c>
      <c r="AX53" s="141">
        <v>74.45260019247613</v>
      </c>
      <c r="AY53" s="141">
        <v>77.7762757170437</v>
      </c>
      <c r="AZ53" s="141">
        <v>81.39366342091967</v>
      </c>
      <c r="BA53" s="141">
        <v>85.27955903772558</v>
      </c>
      <c r="BB53" s="141">
        <v>89.51488981232832</v>
      </c>
      <c r="BC53" s="141">
        <v>94.04859855695472</v>
      </c>
      <c r="BD53" s="141">
        <v>98.67880154069336</v>
      </c>
      <c r="BE53" s="141">
        <v>103.50759034503447</v>
      </c>
      <c r="BF53" s="141">
        <v>108.48745151948009</v>
      </c>
      <c r="BG53" s="141">
        <v>113.7115015340585</v>
      </c>
      <c r="BH53" s="141">
        <v>119.0951896827307</v>
      </c>
      <c r="BI53" s="141">
        <v>124.59837149808574</v>
      </c>
      <c r="BJ53" s="141">
        <v>130.33919615919052</v>
      </c>
      <c r="BK53" s="141">
        <v>136.26420273636927</v>
      </c>
      <c r="BL53" s="141">
        <v>142.60803446718646</v>
      </c>
      <c r="BM53" s="141">
        <v>149.11718058090977</v>
      </c>
      <c r="BN53" s="141">
        <v>155.7022083851699</v>
      </c>
      <c r="BO53" s="141">
        <v>162.59482217035435</v>
      </c>
      <c r="BP53" s="141">
        <v>169.9224607585033</v>
      </c>
      <c r="BQ53" s="141">
        <v>177.50794818009362</v>
      </c>
      <c r="BR53" s="141">
        <v>185.51318874816667</v>
      </c>
      <c r="BS53" s="141">
        <v>194.0893184062477</v>
      </c>
      <c r="BT53" s="141">
        <v>203.21507005264453</v>
      </c>
      <c r="BU53" s="141">
        <v>212.54843493973064</v>
      </c>
      <c r="BV53" s="141">
        <v>222.2662147742688</v>
      </c>
      <c r="BW53" s="141">
        <v>232.15490451286985</v>
      </c>
      <c r="BX53" s="141">
        <v>242.17339967804583</v>
      </c>
      <c r="BY53" s="141">
        <v>252.50426495849604</v>
      </c>
      <c r="BZ53" s="141">
        <v>263.17204989753714</v>
      </c>
      <c r="CA53" s="141">
        <v>274.20085723651596</v>
      </c>
      <c r="CB53" s="141">
        <v>285.61711569229266</v>
      </c>
      <c r="CC53" s="141">
        <v>297.43380087575844</v>
      </c>
      <c r="CD53" s="141">
        <v>309.69742422492646</v>
      </c>
      <c r="CE53" s="141">
        <v>322.4254177617588</v>
      </c>
      <c r="CF53" s="141">
        <v>335.63774121333086</v>
      </c>
      <c r="CG53" s="141">
        <v>349.3719097001794</v>
      </c>
      <c r="CH53" s="141">
        <v>363.64037969805463</v>
      </c>
      <c r="CI53" s="141">
        <v>378.4847880433267</v>
      </c>
      <c r="CJ53" s="141">
        <v>393.90575874859246</v>
      </c>
      <c r="CK53" s="141">
        <v>409.9332843907233</v>
      </c>
      <c r="CL53" s="141">
        <v>426.5731413402762</v>
      </c>
      <c r="CM53" s="141">
        <v>443.87469908287926</v>
      </c>
      <c r="CN53" s="141">
        <v>461.8007035887581</v>
      </c>
      <c r="CO53" s="141">
        <v>480.4101161960574</v>
      </c>
      <c r="CP53" s="141">
        <v>499.71779368047817</v>
      </c>
      <c r="CQ53" s="141">
        <v>519.7017067408963</v>
      </c>
      <c r="CR53" s="141">
        <v>540.4119832806798</v>
      </c>
      <c r="CS53" s="141">
        <v>561.8756031455708</v>
      </c>
      <c r="CT53" s="141">
        <v>584.1149045448104</v>
      </c>
      <c r="CU53" s="141">
        <v>607.1764406237269</v>
      </c>
    </row>
    <row r="54" spans="4:99" ht="11.25">
      <c r="D54" s="139" t="s">
        <v>131</v>
      </c>
      <c r="F54" s="149">
        <f>F$53/F$52</f>
        <v>0.039318025669301336</v>
      </c>
      <c r="G54" s="149">
        <f aca="true" t="shared" si="8" ref="G54:BR54">G$53/G$52</f>
        <v>0.039523012957394965</v>
      </c>
      <c r="H54" s="149">
        <f t="shared" si="8"/>
        <v>0.04167070243975936</v>
      </c>
      <c r="I54" s="149">
        <f t="shared" si="8"/>
        <v>0.043331904617539746</v>
      </c>
      <c r="J54" s="149">
        <f t="shared" si="8"/>
        <v>0.044008951311048095</v>
      </c>
      <c r="K54" s="149">
        <f t="shared" si="8"/>
        <v>0.04602846041907799</v>
      </c>
      <c r="L54" s="150">
        <f t="shared" si="8"/>
        <v>0.04734133155595053</v>
      </c>
      <c r="M54" s="150">
        <f t="shared" si="8"/>
        <v>0.04742195046263718</v>
      </c>
      <c r="N54" s="150">
        <f t="shared" si="8"/>
        <v>0.047705816222902965</v>
      </c>
      <c r="O54" s="150">
        <f t="shared" si="8"/>
        <v>0.04848146556743755</v>
      </c>
      <c r="P54" s="150">
        <f t="shared" si="8"/>
        <v>0.04895253309871927</v>
      </c>
      <c r="Q54" s="151">
        <f t="shared" si="8"/>
        <v>0.04945776153094451</v>
      </c>
      <c r="R54" s="151">
        <f t="shared" si="8"/>
        <v>0.04992257752432717</v>
      </c>
      <c r="S54" s="151">
        <f t="shared" si="8"/>
        <v>0.05045604346854239</v>
      </c>
      <c r="T54" s="151">
        <f t="shared" si="8"/>
        <v>0.05146420886168884</v>
      </c>
      <c r="U54" s="151">
        <f t="shared" si="8"/>
        <v>0.05245823416982704</v>
      </c>
      <c r="V54" s="151">
        <f t="shared" si="8"/>
        <v>0.0534711836161664</v>
      </c>
      <c r="W54" s="151">
        <f t="shared" si="8"/>
        <v>0.05473472183163819</v>
      </c>
      <c r="X54" s="151">
        <f t="shared" si="8"/>
        <v>0.05602194017173743</v>
      </c>
      <c r="Y54" s="151">
        <f t="shared" si="8"/>
        <v>0.05741086854362815</v>
      </c>
      <c r="Z54" s="151">
        <f t="shared" si="8"/>
        <v>0.05882807655629355</v>
      </c>
      <c r="AA54" s="151">
        <f t="shared" si="8"/>
        <v>0.06020260751503735</v>
      </c>
      <c r="AB54" s="151">
        <f t="shared" si="8"/>
        <v>0.0614622124274835</v>
      </c>
      <c r="AC54" s="151">
        <f t="shared" si="8"/>
        <v>0.06256362130956915</v>
      </c>
      <c r="AD54" s="151">
        <f t="shared" si="8"/>
        <v>0.0635753255253401</v>
      </c>
      <c r="AE54" s="151">
        <f t="shared" si="8"/>
        <v>0.06451285251243734</v>
      </c>
      <c r="AF54" s="151">
        <f t="shared" si="8"/>
        <v>0.06541922525567925</v>
      </c>
      <c r="AG54" s="151">
        <f t="shared" si="8"/>
        <v>0.06632434955723852</v>
      </c>
      <c r="AH54" s="151">
        <f t="shared" si="8"/>
        <v>0.06714015788729374</v>
      </c>
      <c r="AI54" s="151">
        <f t="shared" si="8"/>
        <v>0.06797843942366162</v>
      </c>
      <c r="AJ54" s="151">
        <f t="shared" si="8"/>
        <v>0.06871459001238377</v>
      </c>
      <c r="AK54" s="151">
        <f t="shared" si="8"/>
        <v>0.06924852146532172</v>
      </c>
      <c r="AL54" s="151">
        <f t="shared" si="8"/>
        <v>0.06960529538445076</v>
      </c>
      <c r="AM54" s="151">
        <f t="shared" si="8"/>
        <v>0.06979946630208161</v>
      </c>
      <c r="AN54" s="151">
        <f t="shared" si="8"/>
        <v>0.0698375849587637</v>
      </c>
      <c r="AO54" s="151">
        <f t="shared" si="8"/>
        <v>0.06982756827558118</v>
      </c>
      <c r="AP54" s="151">
        <f t="shared" si="8"/>
        <v>0.06974596857405828</v>
      </c>
      <c r="AQ54" s="151">
        <f t="shared" si="8"/>
        <v>0.06971658108266243</v>
      </c>
      <c r="AR54" s="151">
        <f t="shared" si="8"/>
        <v>0.0697238080631533</v>
      </c>
      <c r="AS54" s="151">
        <f t="shared" si="8"/>
        <v>0.06977313932676138</v>
      </c>
      <c r="AT54" s="151">
        <f t="shared" si="8"/>
        <v>0.06989451324926527</v>
      </c>
      <c r="AU54" s="151">
        <f t="shared" si="8"/>
        <v>0.07010142856809215</v>
      </c>
      <c r="AV54" s="151">
        <f t="shared" si="8"/>
        <v>0.07033470727347739</v>
      </c>
      <c r="AW54" s="151">
        <f t="shared" si="8"/>
        <v>0.07060252734524762</v>
      </c>
      <c r="AX54" s="151">
        <f t="shared" si="8"/>
        <v>0.07093397306562274</v>
      </c>
      <c r="AY54" s="151">
        <f t="shared" si="8"/>
        <v>0.0713097707913055</v>
      </c>
      <c r="AZ54" s="151">
        <f t="shared" si="8"/>
        <v>0.07183464229037612</v>
      </c>
      <c r="BA54" s="151">
        <f t="shared" si="8"/>
        <v>0.0724599622316074</v>
      </c>
      <c r="BB54" s="151">
        <f t="shared" si="8"/>
        <v>0.07324098352270067</v>
      </c>
      <c r="BC54" s="151">
        <f t="shared" si="8"/>
        <v>0.07411440407437832</v>
      </c>
      <c r="BD54" s="151">
        <f t="shared" si="8"/>
        <v>0.07491346132769654</v>
      </c>
      <c r="BE54" s="151">
        <f t="shared" si="8"/>
        <v>0.07570946568057718</v>
      </c>
      <c r="BF54" s="151">
        <f t="shared" si="8"/>
        <v>0.07646066537013269</v>
      </c>
      <c r="BG54" s="151">
        <f t="shared" si="8"/>
        <v>0.07722501757309992</v>
      </c>
      <c r="BH54" s="151">
        <f t="shared" si="8"/>
        <v>0.07794252269160663</v>
      </c>
      <c r="BI54" s="151">
        <f t="shared" si="8"/>
        <v>0.07857599658929987</v>
      </c>
      <c r="BJ54" s="151">
        <f t="shared" si="8"/>
        <v>0.07920759092653293</v>
      </c>
      <c r="BK54" s="151">
        <f t="shared" si="8"/>
        <v>0.07979452695949449</v>
      </c>
      <c r="BL54" s="151">
        <f t="shared" si="8"/>
        <v>0.08047328666544239</v>
      </c>
      <c r="BM54" s="151">
        <f t="shared" si="8"/>
        <v>0.08108463183352752</v>
      </c>
      <c r="BN54" s="151">
        <f t="shared" si="8"/>
        <v>0.08158614479354145</v>
      </c>
      <c r="BO54" s="151">
        <f t="shared" si="8"/>
        <v>0.08210067543436624</v>
      </c>
      <c r="BP54" s="151">
        <f t="shared" si="8"/>
        <v>0.08268532157990745</v>
      </c>
      <c r="BQ54" s="151">
        <f t="shared" si="8"/>
        <v>0.08324285682418646</v>
      </c>
      <c r="BR54" s="151">
        <f t="shared" si="8"/>
        <v>0.08384623204276496</v>
      </c>
      <c r="BS54" s="151">
        <f aca="true" t="shared" si="9" ref="BS54:CU54">BS$53/BS$52</f>
        <v>0.08455333414797767</v>
      </c>
      <c r="BT54" s="151">
        <f t="shared" si="9"/>
        <v>0.08533841504659584</v>
      </c>
      <c r="BU54" s="151">
        <f t="shared" si="9"/>
        <v>0.08605445502931508</v>
      </c>
      <c r="BV54" s="151">
        <f t="shared" si="9"/>
        <v>0.08676669706717736</v>
      </c>
      <c r="BW54" s="151">
        <f t="shared" si="9"/>
        <v>0.08738735373955633</v>
      </c>
      <c r="BX54" s="151">
        <f t="shared" si="9"/>
        <v>0.08790349618533079</v>
      </c>
      <c r="BY54" s="151">
        <f t="shared" si="9"/>
        <v>0.0883850929358701</v>
      </c>
      <c r="BZ54" s="151">
        <f t="shared" si="9"/>
        <v>0.0888342676964572</v>
      </c>
      <c r="CA54" s="151">
        <f t="shared" si="9"/>
        <v>0.089254680308837</v>
      </c>
      <c r="CB54" s="151">
        <f t="shared" si="9"/>
        <v>0.08965596000880022</v>
      </c>
      <c r="CC54" s="151">
        <f t="shared" si="9"/>
        <v>0.09003844811330197</v>
      </c>
      <c r="CD54" s="151">
        <f t="shared" si="9"/>
        <v>0.09041371092916307</v>
      </c>
      <c r="CE54" s="151">
        <f t="shared" si="9"/>
        <v>0.09078256734804135</v>
      </c>
      <c r="CF54" s="151">
        <f t="shared" si="9"/>
        <v>0.09114605070170173</v>
      </c>
      <c r="CG54" s="151">
        <f t="shared" si="9"/>
        <v>0.0915089814083061</v>
      </c>
      <c r="CH54" s="151">
        <f t="shared" si="9"/>
        <v>0.09186921089910292</v>
      </c>
      <c r="CI54" s="151">
        <f t="shared" si="9"/>
        <v>0.09223071984955324</v>
      </c>
      <c r="CJ54" s="151">
        <f t="shared" si="9"/>
        <v>0.09258691743804376</v>
      </c>
      <c r="CK54" s="151">
        <f t="shared" si="9"/>
        <v>0.0929437577758179</v>
      </c>
      <c r="CL54" s="151">
        <f t="shared" si="9"/>
        <v>0.0932928982852501</v>
      </c>
      <c r="CM54" s="151">
        <f t="shared" si="9"/>
        <v>0.09364385422594286</v>
      </c>
      <c r="CN54" s="151">
        <f t="shared" si="9"/>
        <v>0.09397570309630003</v>
      </c>
      <c r="CO54" s="151">
        <f t="shared" si="9"/>
        <v>0.09430365033050267</v>
      </c>
      <c r="CP54" s="151">
        <f t="shared" si="9"/>
        <v>0.09462150360361679</v>
      </c>
      <c r="CQ54" s="151">
        <f t="shared" si="9"/>
        <v>0.0949191245633456</v>
      </c>
      <c r="CR54" s="151">
        <f t="shared" si="9"/>
        <v>0.09520585314914627</v>
      </c>
      <c r="CS54" s="151">
        <f t="shared" si="9"/>
        <v>0.09547840073288444</v>
      </c>
      <c r="CT54" s="151">
        <f t="shared" si="9"/>
        <v>0.0957363289882752</v>
      </c>
      <c r="CU54" s="151">
        <f t="shared" si="9"/>
        <v>0.09598843687000765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83"/>
  <sheetViews>
    <sheetView zoomScalePageLayoutView="0" workbookViewId="0" topLeftCell="A1">
      <pane xSplit="4" ySplit="2" topLeftCell="E3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A6" sqref="DA6"/>
    </sheetView>
  </sheetViews>
  <sheetFormatPr defaultColWidth="9.33203125" defaultRowHeight="10.5"/>
  <cols>
    <col min="1" max="2" width="3.83203125" style="16" customWidth="1"/>
    <col min="3" max="3" width="49" style="16" customWidth="1"/>
    <col min="4" max="144" width="9.66015625" style="16" customWidth="1"/>
    <col min="145" max="16384" width="9.33203125" style="16" customWidth="1"/>
  </cols>
  <sheetData>
    <row r="1" spans="1:144" ht="11.25">
      <c r="A1" s="14"/>
      <c r="B1" s="14"/>
      <c r="C1" s="14"/>
      <c r="D1" s="15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</row>
    <row r="2" spans="1:146" ht="11.25">
      <c r="A2" s="14"/>
      <c r="B2" s="14"/>
      <c r="C2" s="14"/>
      <c r="D2" s="17" t="s">
        <v>100</v>
      </c>
      <c r="E2" s="18">
        <v>2012</v>
      </c>
      <c r="F2" s="19">
        <f>E$2+1</f>
        <v>2013</v>
      </c>
      <c r="G2" s="19">
        <f aca="true" t="shared" si="0" ref="G2:BR2">F$2+1</f>
        <v>2014</v>
      </c>
      <c r="H2" s="19">
        <f t="shared" si="0"/>
        <v>2015</v>
      </c>
      <c r="I2" s="19">
        <f t="shared" si="0"/>
        <v>2016</v>
      </c>
      <c r="J2" s="19">
        <f t="shared" si="0"/>
        <v>2017</v>
      </c>
      <c r="K2" s="19">
        <f t="shared" si="0"/>
        <v>2018</v>
      </c>
      <c r="L2" s="19">
        <f t="shared" si="0"/>
        <v>2019</v>
      </c>
      <c r="M2" s="19">
        <f t="shared" si="0"/>
        <v>2020</v>
      </c>
      <c r="N2" s="19">
        <f t="shared" si="0"/>
        <v>2021</v>
      </c>
      <c r="O2" s="19">
        <f t="shared" si="0"/>
        <v>2022</v>
      </c>
      <c r="P2" s="19">
        <f t="shared" si="0"/>
        <v>2023</v>
      </c>
      <c r="Q2" s="19">
        <f t="shared" si="0"/>
        <v>2024</v>
      </c>
      <c r="R2" s="19">
        <f t="shared" si="0"/>
        <v>2025</v>
      </c>
      <c r="S2" s="19">
        <f t="shared" si="0"/>
        <v>2026</v>
      </c>
      <c r="T2" s="19">
        <f t="shared" si="0"/>
        <v>2027</v>
      </c>
      <c r="U2" s="19">
        <f t="shared" si="0"/>
        <v>2028</v>
      </c>
      <c r="V2" s="19">
        <f t="shared" si="0"/>
        <v>2029</v>
      </c>
      <c r="W2" s="19">
        <f t="shared" si="0"/>
        <v>2030</v>
      </c>
      <c r="X2" s="19">
        <f t="shared" si="0"/>
        <v>2031</v>
      </c>
      <c r="Y2" s="19">
        <f t="shared" si="0"/>
        <v>2032</v>
      </c>
      <c r="Z2" s="19">
        <f t="shared" si="0"/>
        <v>2033</v>
      </c>
      <c r="AA2" s="19">
        <f t="shared" si="0"/>
        <v>2034</v>
      </c>
      <c r="AB2" s="19">
        <f t="shared" si="0"/>
        <v>2035</v>
      </c>
      <c r="AC2" s="19">
        <f t="shared" si="0"/>
        <v>2036</v>
      </c>
      <c r="AD2" s="19">
        <f t="shared" si="0"/>
        <v>2037</v>
      </c>
      <c r="AE2" s="19">
        <f t="shared" si="0"/>
        <v>2038</v>
      </c>
      <c r="AF2" s="19">
        <f t="shared" si="0"/>
        <v>2039</v>
      </c>
      <c r="AG2" s="19">
        <f t="shared" si="0"/>
        <v>2040</v>
      </c>
      <c r="AH2" s="19">
        <f t="shared" si="0"/>
        <v>2041</v>
      </c>
      <c r="AI2" s="19">
        <f t="shared" si="0"/>
        <v>2042</v>
      </c>
      <c r="AJ2" s="19">
        <f t="shared" si="0"/>
        <v>2043</v>
      </c>
      <c r="AK2" s="19">
        <f t="shared" si="0"/>
        <v>2044</v>
      </c>
      <c r="AL2" s="19">
        <f t="shared" si="0"/>
        <v>2045</v>
      </c>
      <c r="AM2" s="19">
        <f t="shared" si="0"/>
        <v>2046</v>
      </c>
      <c r="AN2" s="19">
        <f t="shared" si="0"/>
        <v>2047</v>
      </c>
      <c r="AO2" s="19">
        <f t="shared" si="0"/>
        <v>2048</v>
      </c>
      <c r="AP2" s="19">
        <f t="shared" si="0"/>
        <v>2049</v>
      </c>
      <c r="AQ2" s="19">
        <f t="shared" si="0"/>
        <v>2050</v>
      </c>
      <c r="AR2" s="19">
        <f t="shared" si="0"/>
        <v>2051</v>
      </c>
      <c r="AS2" s="19">
        <f t="shared" si="0"/>
        <v>2052</v>
      </c>
      <c r="AT2" s="19">
        <f t="shared" si="0"/>
        <v>2053</v>
      </c>
      <c r="AU2" s="19">
        <f t="shared" si="0"/>
        <v>2054</v>
      </c>
      <c r="AV2" s="19">
        <f t="shared" si="0"/>
        <v>2055</v>
      </c>
      <c r="AW2" s="19">
        <f t="shared" si="0"/>
        <v>2056</v>
      </c>
      <c r="AX2" s="19">
        <f t="shared" si="0"/>
        <v>2057</v>
      </c>
      <c r="AY2" s="19">
        <f t="shared" si="0"/>
        <v>2058</v>
      </c>
      <c r="AZ2" s="19">
        <f t="shared" si="0"/>
        <v>2059</v>
      </c>
      <c r="BA2" s="19">
        <f t="shared" si="0"/>
        <v>2060</v>
      </c>
      <c r="BB2" s="19">
        <f t="shared" si="0"/>
        <v>2061</v>
      </c>
      <c r="BC2" s="19">
        <f t="shared" si="0"/>
        <v>2062</v>
      </c>
      <c r="BD2" s="19">
        <f t="shared" si="0"/>
        <v>2063</v>
      </c>
      <c r="BE2" s="19">
        <f t="shared" si="0"/>
        <v>2064</v>
      </c>
      <c r="BF2" s="19">
        <f t="shared" si="0"/>
        <v>2065</v>
      </c>
      <c r="BG2" s="19">
        <f t="shared" si="0"/>
        <v>2066</v>
      </c>
      <c r="BH2" s="19">
        <f t="shared" si="0"/>
        <v>2067</v>
      </c>
      <c r="BI2" s="19">
        <f t="shared" si="0"/>
        <v>2068</v>
      </c>
      <c r="BJ2" s="19">
        <f t="shared" si="0"/>
        <v>2069</v>
      </c>
      <c r="BK2" s="19">
        <f t="shared" si="0"/>
        <v>2070</v>
      </c>
      <c r="BL2" s="19">
        <f t="shared" si="0"/>
        <v>2071</v>
      </c>
      <c r="BM2" s="19">
        <f t="shared" si="0"/>
        <v>2072</v>
      </c>
      <c r="BN2" s="19">
        <f t="shared" si="0"/>
        <v>2073</v>
      </c>
      <c r="BO2" s="19">
        <f t="shared" si="0"/>
        <v>2074</v>
      </c>
      <c r="BP2" s="19">
        <f t="shared" si="0"/>
        <v>2075</v>
      </c>
      <c r="BQ2" s="19">
        <f t="shared" si="0"/>
        <v>2076</v>
      </c>
      <c r="BR2" s="19">
        <f t="shared" si="0"/>
        <v>2077</v>
      </c>
      <c r="BS2" s="19">
        <f aca="true" t="shared" si="1" ref="BS2:ED2">BR$2+1</f>
        <v>2078</v>
      </c>
      <c r="BT2" s="19">
        <f t="shared" si="1"/>
        <v>2079</v>
      </c>
      <c r="BU2" s="19">
        <f t="shared" si="1"/>
        <v>2080</v>
      </c>
      <c r="BV2" s="19">
        <f t="shared" si="1"/>
        <v>2081</v>
      </c>
      <c r="BW2" s="19">
        <f t="shared" si="1"/>
        <v>2082</v>
      </c>
      <c r="BX2" s="19">
        <f t="shared" si="1"/>
        <v>2083</v>
      </c>
      <c r="BY2" s="19">
        <f t="shared" si="1"/>
        <v>2084</v>
      </c>
      <c r="BZ2" s="19">
        <f t="shared" si="1"/>
        <v>2085</v>
      </c>
      <c r="CA2" s="19">
        <f t="shared" si="1"/>
        <v>2086</v>
      </c>
      <c r="CB2" s="19">
        <f t="shared" si="1"/>
        <v>2087</v>
      </c>
      <c r="CC2" s="19">
        <f t="shared" si="1"/>
        <v>2088</v>
      </c>
      <c r="CD2" s="19">
        <f t="shared" si="1"/>
        <v>2089</v>
      </c>
      <c r="CE2" s="19">
        <f t="shared" si="1"/>
        <v>2090</v>
      </c>
      <c r="CF2" s="19">
        <f t="shared" si="1"/>
        <v>2091</v>
      </c>
      <c r="CG2" s="19">
        <f t="shared" si="1"/>
        <v>2092</v>
      </c>
      <c r="CH2" s="19">
        <f t="shared" si="1"/>
        <v>2093</v>
      </c>
      <c r="CI2" s="19">
        <f t="shared" si="1"/>
        <v>2094</v>
      </c>
      <c r="CJ2" s="19">
        <f t="shared" si="1"/>
        <v>2095</v>
      </c>
      <c r="CK2" s="19">
        <f t="shared" si="1"/>
        <v>2096</v>
      </c>
      <c r="CL2" s="19">
        <f t="shared" si="1"/>
        <v>2097</v>
      </c>
      <c r="CM2" s="19">
        <f t="shared" si="1"/>
        <v>2098</v>
      </c>
      <c r="CN2" s="19">
        <f t="shared" si="1"/>
        <v>2099</v>
      </c>
      <c r="CO2" s="19">
        <f t="shared" si="1"/>
        <v>2100</v>
      </c>
      <c r="CP2" s="19">
        <f t="shared" si="1"/>
        <v>2101</v>
      </c>
      <c r="CQ2" s="19">
        <f t="shared" si="1"/>
        <v>2102</v>
      </c>
      <c r="CR2" s="19">
        <f t="shared" si="1"/>
        <v>2103</v>
      </c>
      <c r="CS2" s="19">
        <f t="shared" si="1"/>
        <v>2104</v>
      </c>
      <c r="CT2" s="19">
        <f t="shared" si="1"/>
        <v>2105</v>
      </c>
      <c r="CU2" s="19">
        <f t="shared" si="1"/>
        <v>2106</v>
      </c>
      <c r="CV2" s="19">
        <f t="shared" si="1"/>
        <v>2107</v>
      </c>
      <c r="CW2" s="19">
        <f t="shared" si="1"/>
        <v>2108</v>
      </c>
      <c r="CX2" s="19">
        <f t="shared" si="1"/>
        <v>2109</v>
      </c>
      <c r="CY2" s="19">
        <f t="shared" si="1"/>
        <v>2110</v>
      </c>
      <c r="CZ2" s="19">
        <f t="shared" si="1"/>
        <v>2111</v>
      </c>
      <c r="DA2" s="19">
        <f t="shared" si="1"/>
        <v>2112</v>
      </c>
      <c r="DB2" s="19">
        <f t="shared" si="1"/>
        <v>2113</v>
      </c>
      <c r="DC2" s="19">
        <f t="shared" si="1"/>
        <v>2114</v>
      </c>
      <c r="DD2" s="19">
        <f t="shared" si="1"/>
        <v>2115</v>
      </c>
      <c r="DE2" s="19">
        <f t="shared" si="1"/>
        <v>2116</v>
      </c>
      <c r="DF2" s="19">
        <f t="shared" si="1"/>
        <v>2117</v>
      </c>
      <c r="DG2" s="19">
        <f t="shared" si="1"/>
        <v>2118</v>
      </c>
      <c r="DH2" s="19">
        <f t="shared" si="1"/>
        <v>2119</v>
      </c>
      <c r="DI2" s="19">
        <f t="shared" si="1"/>
        <v>2120</v>
      </c>
      <c r="DJ2" s="19">
        <f t="shared" si="1"/>
        <v>2121</v>
      </c>
      <c r="DK2" s="19">
        <f t="shared" si="1"/>
        <v>2122</v>
      </c>
      <c r="DL2" s="19">
        <f t="shared" si="1"/>
        <v>2123</v>
      </c>
      <c r="DM2" s="19">
        <f t="shared" si="1"/>
        <v>2124</v>
      </c>
      <c r="DN2" s="19">
        <f t="shared" si="1"/>
        <v>2125</v>
      </c>
      <c r="DO2" s="19">
        <f t="shared" si="1"/>
        <v>2126</v>
      </c>
      <c r="DP2" s="19">
        <f t="shared" si="1"/>
        <v>2127</v>
      </c>
      <c r="DQ2" s="19">
        <f t="shared" si="1"/>
        <v>2128</v>
      </c>
      <c r="DR2" s="19">
        <f t="shared" si="1"/>
        <v>2129</v>
      </c>
      <c r="DS2" s="19">
        <f t="shared" si="1"/>
        <v>2130</v>
      </c>
      <c r="DT2" s="19">
        <f t="shared" si="1"/>
        <v>2131</v>
      </c>
      <c r="DU2" s="19">
        <f t="shared" si="1"/>
        <v>2132</v>
      </c>
      <c r="DV2" s="19">
        <f t="shared" si="1"/>
        <v>2133</v>
      </c>
      <c r="DW2" s="19">
        <f t="shared" si="1"/>
        <v>2134</v>
      </c>
      <c r="DX2" s="19">
        <f t="shared" si="1"/>
        <v>2135</v>
      </c>
      <c r="DY2" s="19">
        <f t="shared" si="1"/>
        <v>2136</v>
      </c>
      <c r="DZ2" s="19">
        <f t="shared" si="1"/>
        <v>2137</v>
      </c>
      <c r="EA2" s="19">
        <f t="shared" si="1"/>
        <v>2138</v>
      </c>
      <c r="EB2" s="19">
        <f t="shared" si="1"/>
        <v>2139</v>
      </c>
      <c r="EC2" s="19">
        <f t="shared" si="1"/>
        <v>2140</v>
      </c>
      <c r="ED2" s="19">
        <f t="shared" si="1"/>
        <v>2141</v>
      </c>
      <c r="EE2" s="19">
        <f aca="true" t="shared" si="2" ref="EE2:EP2">ED$2+1</f>
        <v>2142</v>
      </c>
      <c r="EF2" s="19">
        <f t="shared" si="2"/>
        <v>2143</v>
      </c>
      <c r="EG2" s="19">
        <f t="shared" si="2"/>
        <v>2144</v>
      </c>
      <c r="EH2" s="19">
        <f t="shared" si="2"/>
        <v>2145</v>
      </c>
      <c r="EI2" s="19">
        <f t="shared" si="2"/>
        <v>2146</v>
      </c>
      <c r="EJ2" s="19">
        <f t="shared" si="2"/>
        <v>2147</v>
      </c>
      <c r="EK2" s="19">
        <f t="shared" si="2"/>
        <v>2148</v>
      </c>
      <c r="EL2" s="19">
        <f t="shared" si="2"/>
        <v>2149</v>
      </c>
      <c r="EM2" s="19">
        <f t="shared" si="2"/>
        <v>2150</v>
      </c>
      <c r="EN2" s="19">
        <f t="shared" si="2"/>
        <v>2151</v>
      </c>
      <c r="EO2" s="19">
        <f t="shared" si="2"/>
        <v>2152</v>
      </c>
      <c r="EP2" s="19">
        <f t="shared" si="2"/>
        <v>2153</v>
      </c>
    </row>
    <row r="3" spans="1:144" ht="11.25">
      <c r="A3" s="21" t="s">
        <v>23</v>
      </c>
      <c r="B3" s="14"/>
      <c r="C3" s="14"/>
      <c r="E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11.25">
      <c r="A4" s="14"/>
      <c r="B4" s="15" t="s">
        <v>66</v>
      </c>
      <c r="C4" s="14"/>
      <c r="E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6" ht="11.25">
      <c r="A5" s="14"/>
      <c r="B5" s="14"/>
      <c r="C5" s="22" t="s">
        <v>1</v>
      </c>
      <c r="D5" s="23"/>
      <c r="E5" s="24">
        <v>208.219</v>
      </c>
      <c r="F5" s="24">
        <f>Input!F$42</f>
        <v>216.048</v>
      </c>
      <c r="G5" s="24">
        <f>Input!G$42</f>
        <v>228.797</v>
      </c>
      <c r="H5" s="24">
        <f>Input!H$42</f>
        <v>239.279</v>
      </c>
      <c r="I5" s="24">
        <f>Input!I$42</f>
        <v>249.023</v>
      </c>
      <c r="J5" s="24">
        <f>Input!J$42</f>
        <v>259.149</v>
      </c>
      <c r="K5" s="24">
        <f>Input!K$42</f>
        <v>270.71551721752985</v>
      </c>
      <c r="L5" s="24">
        <f>Input!L$42</f>
        <v>282.8957240102571</v>
      </c>
      <c r="M5" s="24">
        <f>Input!M$42</f>
        <v>295.9488889176728</v>
      </c>
      <c r="N5" s="24">
        <f>Input!N$42</f>
        <v>309.45412191934116</v>
      </c>
      <c r="O5" s="24">
        <f>Input!O$42</f>
        <v>323.68491671979825</v>
      </c>
      <c r="P5" s="24">
        <f>Input!P$42</f>
        <v>338.5474688755854</v>
      </c>
      <c r="Q5" s="24">
        <f>Input!Q$42</f>
        <v>353.77559772595015</v>
      </c>
      <c r="R5" s="24">
        <f>Input!R$42</f>
        <v>369.4068561861891</v>
      </c>
      <c r="S5" s="24">
        <f>Input!S$42</f>
        <v>385.52544257014483</v>
      </c>
      <c r="T5" s="24">
        <f>Input!T$42</f>
        <v>402.0986261207628</v>
      </c>
      <c r="U5" s="24">
        <f>Input!U$42</f>
        <v>419.18827586354894</v>
      </c>
      <c r="V5" s="24">
        <f>Input!V$42</f>
        <v>436.8316755812334</v>
      </c>
      <c r="W5" s="24">
        <f>Input!W$42</f>
        <v>455.0412687742331</v>
      </c>
      <c r="X5" s="24">
        <f>Input!X$42</f>
        <v>473.9099916543045</v>
      </c>
      <c r="Y5" s="24">
        <f>Input!Y$42</f>
        <v>493.4740949581868</v>
      </c>
      <c r="Z5" s="24">
        <f>Input!Z$42</f>
        <v>513.7619812115568</v>
      </c>
      <c r="AA5" s="24">
        <f>Input!AA$42</f>
        <v>534.7961860987571</v>
      </c>
      <c r="AB5" s="24">
        <f>Input!AB$42</f>
        <v>556.6034968459644</v>
      </c>
      <c r="AC5" s="24">
        <f>Input!AC$42</f>
        <v>579.2292913181765</v>
      </c>
      <c r="AD5" s="24">
        <f>Input!AD$42</f>
        <v>602.7062950677822</v>
      </c>
      <c r="AE5" s="24">
        <f>Input!AE$42</f>
        <v>627.1294746700148</v>
      </c>
      <c r="AF5" s="24">
        <f>Input!AF$42</f>
        <v>652.5519225035795</v>
      </c>
      <c r="AG5" s="24">
        <f>Input!AG$42</f>
        <v>679.079768344716</v>
      </c>
      <c r="AH5" s="24">
        <f>Input!AH$42</f>
        <v>706.7207923986708</v>
      </c>
      <c r="AI5" s="24">
        <f>Input!AI$42</f>
        <v>735.5416636115385</v>
      </c>
      <c r="AJ5" s="24">
        <f>Input!AJ$42</f>
        <v>765.5814142989358</v>
      </c>
      <c r="AK5" s="24">
        <f>Input!AK$42</f>
        <v>796.8331567929047</v>
      </c>
      <c r="AL5" s="24">
        <f>Input!AL$42</f>
        <v>829.3052504872257</v>
      </c>
      <c r="AM5" s="24">
        <f>Input!AM$42</f>
        <v>862.9359780762734</v>
      </c>
      <c r="AN5" s="24">
        <f>Input!AN$42</f>
        <v>897.8103484962065</v>
      </c>
      <c r="AO5" s="24">
        <f>Input!AO$42</f>
        <v>933.9174926226018</v>
      </c>
      <c r="AP5" s="24">
        <f>Input!AP$42</f>
        <v>971.2157996713452</v>
      </c>
      <c r="AQ5" s="24">
        <f>Input!AQ$42</f>
        <v>1009.7803854825102</v>
      </c>
      <c r="AR5" s="24">
        <f>Input!AR$42</f>
        <v>1049.6042583657088</v>
      </c>
      <c r="AS5" s="24">
        <f>Input!AS$42</f>
        <v>1090.6818918919682</v>
      </c>
      <c r="AT5" s="24">
        <f>Input!AT$42</f>
        <v>1133.069795098349</v>
      </c>
      <c r="AU5" s="24">
        <f>Input!AU$42</f>
        <v>1176.9197279615225</v>
      </c>
      <c r="AV5" s="24">
        <f>Input!AV$42</f>
        <v>1222.1967197448084</v>
      </c>
      <c r="AW5" s="24">
        <f>Input!AW$42</f>
        <v>1268.9651860732931</v>
      </c>
      <c r="AX5" s="24">
        <f>Input!AX$42</f>
        <v>1317.237246708429</v>
      </c>
      <c r="AY5" s="24">
        <f>Input!AY$42</f>
        <v>1367.1684169815603</v>
      </c>
      <c r="AZ5" s="24">
        <f>Input!AZ$42</f>
        <v>1418.866171178492</v>
      </c>
      <c r="BA5" s="24">
        <f>Input!BA$42</f>
        <v>1472.469739827784</v>
      </c>
      <c r="BB5" s="24">
        <f>Input!BB$42</f>
        <v>1527.9873626101617</v>
      </c>
      <c r="BC5" s="24">
        <f>Input!BC$42</f>
        <v>1585.7052650484995</v>
      </c>
      <c r="BD5" s="24">
        <f>Input!BD$42</f>
        <v>1645.539204444224</v>
      </c>
      <c r="BE5" s="24">
        <f>Input!BE$42</f>
        <v>1707.6885837739233</v>
      </c>
      <c r="BF5" s="24">
        <f>Input!BF$42</f>
        <v>1772.116442317828</v>
      </c>
      <c r="BG5" s="24">
        <f>Input!BG$42</f>
        <v>1839.031357841741</v>
      </c>
      <c r="BH5" s="24">
        <f>Input!BH$42</f>
        <v>1908.439340762865</v>
      </c>
      <c r="BI5" s="24">
        <f>Input!BI$42</f>
        <v>1980.432210942498</v>
      </c>
      <c r="BJ5" s="24">
        <f>Input!BJ$42</f>
        <v>2055.04988686885</v>
      </c>
      <c r="BK5" s="24">
        <f>Input!BK$42</f>
        <v>2132.4105749397845</v>
      </c>
      <c r="BL5" s="24">
        <f>Input!BL$42</f>
        <v>2212.540554637535</v>
      </c>
      <c r="BM5" s="24">
        <f>Input!BM$42</f>
        <v>2295.466173652833</v>
      </c>
      <c r="BN5" s="24">
        <f>Input!BN$42</f>
        <v>2381.2847935093073</v>
      </c>
      <c r="BO5" s="24">
        <f>Input!BO$42</f>
        <v>2469.929475090214</v>
      </c>
      <c r="BP5" s="24">
        <f>Input!BP$42</f>
        <v>2561.653517848947</v>
      </c>
      <c r="BQ5" s="24">
        <f>Input!BQ$42</f>
        <v>2656.61900238757</v>
      </c>
      <c r="BR5" s="24">
        <f>Input!BR$42</f>
        <v>2754.9916691306685</v>
      </c>
      <c r="BS5" s="24">
        <f>Input!BS$42</f>
        <v>2856.8648464476523</v>
      </c>
      <c r="BT5" s="24">
        <f>Input!BT$42</f>
        <v>2962.5059869552197</v>
      </c>
      <c r="BU5" s="24">
        <f>Input!BU$42</f>
        <v>3072.1174092801903</v>
      </c>
      <c r="BV5" s="24">
        <f>Input!BV$42</f>
        <v>3185.701381863044</v>
      </c>
      <c r="BW5" s="24">
        <f>Input!BW$42</f>
        <v>3303.4087893371475</v>
      </c>
      <c r="BX5" s="24">
        <f>Input!BX$42</f>
        <v>3425.336943282494</v>
      </c>
      <c r="BY5" s="24">
        <f>Input!BY$42</f>
        <v>3551.6225987049615</v>
      </c>
      <c r="BZ5" s="24">
        <f>Input!BZ$42</f>
        <v>3682.416721617368</v>
      </c>
      <c r="CA5" s="24">
        <f>Input!CA$42</f>
        <v>3817.897482011176</v>
      </c>
      <c r="CB5" s="24">
        <f>Input!CB$42</f>
        <v>3958.2399384863493</v>
      </c>
      <c r="CC5" s="24">
        <f>Input!CC$42</f>
        <v>4103.673793945349</v>
      </c>
      <c r="CD5" s="24">
        <f>Input!CD$42</f>
        <v>4254.442956394803</v>
      </c>
      <c r="CE5" s="24">
        <f>Input!CE$42</f>
        <v>4410.552082254842</v>
      </c>
      <c r="CF5" s="24">
        <f>Input!CF$42</f>
        <v>4572.407430584872</v>
      </c>
      <c r="CG5" s="24">
        <f>Input!CG$42</f>
        <v>4740.030221437739</v>
      </c>
      <c r="CH5" s="24">
        <f>Input!CH$42</f>
        <v>4914.043613119186</v>
      </c>
      <c r="CI5" s="24">
        <f>Input!CI$42</f>
        <v>5094.289717443397</v>
      </c>
      <c r="CJ5" s="24">
        <f>Input!CJ$42</f>
        <v>5281.228628260533</v>
      </c>
      <c r="CK5" s="24">
        <f>Input!CK$42</f>
        <v>5475.205435486988</v>
      </c>
      <c r="CL5" s="24">
        <f>Input!CL$42</f>
        <v>5676.24747224405</v>
      </c>
      <c r="CM5" s="24">
        <f>Input!CM$42</f>
        <v>5884.845146469353</v>
      </c>
      <c r="CN5" s="24">
        <f>Input!CN$42</f>
        <v>6101.287888491597</v>
      </c>
      <c r="CO5" s="24">
        <f>Input!CO$42</f>
        <v>6325.516493679293</v>
      </c>
      <c r="CP5" s="24">
        <f>Input!CP$42</f>
        <v>6558.270954768663</v>
      </c>
      <c r="CQ5" s="24">
        <f>Input!CQ$42</f>
        <v>6799.51785694862</v>
      </c>
      <c r="CR5" s="24">
        <f>Input!CR$42</f>
        <v>7049.66453024081</v>
      </c>
      <c r="CS5" s="24">
        <f>Input!CS$42</f>
        <v>7308.895383957093</v>
      </c>
      <c r="CT5" s="24">
        <f>Input!CT$42</f>
        <v>7577.6862243655205</v>
      </c>
      <c r="CU5" s="24">
        <f>Input!CU$42</f>
        <v>7856.168893029656</v>
      </c>
      <c r="CV5" s="24">
        <f>Input!CV$42</f>
        <v>8144.892899203438</v>
      </c>
      <c r="CW5" s="24">
        <f>Input!CW$42</f>
        <v>8443.87882789543</v>
      </c>
      <c r="CX5" s="24">
        <f>Input!CX$42</f>
        <v>8753.971423287516</v>
      </c>
      <c r="CY5" s="24">
        <f>Input!CY$42</f>
        <v>9074.951054111469</v>
      </c>
      <c r="CZ5" s="24">
        <f>Input!CZ$42</f>
        <v>9407.68361062075</v>
      </c>
      <c r="DA5" s="132">
        <f aca="true" t="shared" si="3" ref="DA5:DN6">CZ5*AVERAGE(CV5/CU5,CW5/CV5,CX5/CW5,CY5/CX5,CZ5/CY5)</f>
        <v>9752.974345383256</v>
      </c>
      <c r="DB5" s="24">
        <f t="shared" si="3"/>
        <v>10110.844302643767</v>
      </c>
      <c r="DC5" s="24">
        <f t="shared" si="3"/>
        <v>10481.815448312462</v>
      </c>
      <c r="DD5" s="24">
        <f t="shared" si="3"/>
        <v>10866.327392494779</v>
      </c>
      <c r="DE5" s="138">
        <f t="shared" si="3"/>
        <v>11264.981548644335</v>
      </c>
      <c r="DF5" s="138">
        <f t="shared" si="3"/>
        <v>11678.311119389236</v>
      </c>
      <c r="DG5" s="138">
        <f t="shared" si="3"/>
        <v>12106.779504143913</v>
      </c>
      <c r="DH5" s="138">
        <f t="shared" si="3"/>
        <v>12550.957959820496</v>
      </c>
      <c r="DI5" s="138">
        <f t="shared" si="3"/>
        <v>13011.427557500645</v>
      </c>
      <c r="DJ5" s="138">
        <f t="shared" si="3"/>
        <v>13488.802023900604</v>
      </c>
      <c r="DK5" s="138">
        <f t="shared" si="3"/>
        <v>13983.695539861046</v>
      </c>
      <c r="DL5" s="138">
        <f t="shared" si="3"/>
        <v>14496.739785536505</v>
      </c>
      <c r="DM5" s="138">
        <f t="shared" si="3"/>
        <v>15028.60554068566</v>
      </c>
      <c r="DN5" s="138">
        <f t="shared" si="3"/>
        <v>15579.985448417969</v>
      </c>
      <c r="DO5" s="138">
        <f aca="true" t="shared" si="4" ref="DO5:DX6">DN5*AVERAGE(DJ5/DI5,DK5/DJ5,DL5/DK5,DM5/DL5,DN5/DM5)</f>
        <v>16151.59691390637</v>
      </c>
      <c r="DP5" s="138">
        <f t="shared" si="4"/>
        <v>16744.18003964674</v>
      </c>
      <c r="DQ5" s="138">
        <f t="shared" si="4"/>
        <v>17358.503051459644</v>
      </c>
      <c r="DR5" s="138">
        <f t="shared" si="4"/>
        <v>17995.36481681379</v>
      </c>
      <c r="DS5" s="138">
        <f t="shared" si="4"/>
        <v>18655.59261502774</v>
      </c>
      <c r="DT5" s="138">
        <f t="shared" si="4"/>
        <v>19340.043642549896</v>
      </c>
      <c r="DU5" s="138">
        <f t="shared" si="4"/>
        <v>20049.606165909023</v>
      </c>
      <c r="DV5" s="138">
        <f t="shared" si="4"/>
        <v>20785.20146862406</v>
      </c>
      <c r="DW5" s="138">
        <f t="shared" si="4"/>
        <v>21547.7849261101</v>
      </c>
      <c r="DX5" s="138">
        <f t="shared" si="4"/>
        <v>22338.346717671335</v>
      </c>
      <c r="DY5" s="138">
        <f aca="true" t="shared" si="5" ref="DY5:EH6">DX5*AVERAGE(DT5/DS5,DU5/DT5,DV5/DU5,DW5/DV5,DX5/DW5)</f>
        <v>23157.91326582627</v>
      </c>
      <c r="DZ5" s="138">
        <f t="shared" si="5"/>
        <v>24007.548653153957</v>
      </c>
      <c r="EA5" s="138">
        <f t="shared" si="5"/>
        <v>24888.356098647764</v>
      </c>
      <c r="EB5" s="138">
        <f t="shared" si="5"/>
        <v>25801.479310983726</v>
      </c>
      <c r="EC5" s="138">
        <f t="shared" si="5"/>
        <v>26748.10390515769</v>
      </c>
      <c r="ED5" s="138">
        <f t="shared" si="5"/>
        <v>27729.45898805461</v>
      </c>
      <c r="EE5" s="138">
        <f t="shared" si="5"/>
        <v>28746.818773600717</v>
      </c>
      <c r="EF5" s="138">
        <f t="shared" si="5"/>
        <v>29801.504240298447</v>
      </c>
      <c r="EG5" s="138">
        <f t="shared" si="5"/>
        <v>30894.884826712678</v>
      </c>
      <c r="EH5" s="138">
        <f t="shared" si="5"/>
        <v>32028.380204727768</v>
      </c>
      <c r="EI5" s="138">
        <f aca="true" t="shared" si="6" ref="EI5:EP6">EH5*AVERAGE(ED5/EC5,EE5/ED5,EF5/EE5,EG5/EF5,EH5/EG5)</f>
        <v>33203.46213382089</v>
      </c>
      <c r="EJ5" s="138">
        <f t="shared" si="6"/>
        <v>34421.65637418154</v>
      </c>
      <c r="EK5" s="138">
        <f t="shared" si="6"/>
        <v>35684.5446656927</v>
      </c>
      <c r="EL5" s="138">
        <f t="shared" si="6"/>
        <v>36993.76677832329</v>
      </c>
      <c r="EM5" s="138">
        <f t="shared" si="6"/>
        <v>38351.022641936324</v>
      </c>
      <c r="EN5" s="138">
        <f t="shared" si="6"/>
        <v>39758.074555584004</v>
      </c>
      <c r="EO5" s="138">
        <f t="shared" si="6"/>
        <v>41216.74947557317</v>
      </c>
      <c r="EP5" s="138">
        <f t="shared" si="6"/>
        <v>42728.94138691349</v>
      </c>
    </row>
    <row r="6" spans="1:146" ht="11.25">
      <c r="A6" s="14"/>
      <c r="B6" s="14"/>
      <c r="C6" s="14" t="s">
        <v>5</v>
      </c>
      <c r="D6" s="23"/>
      <c r="E6" s="24">
        <v>8.238</v>
      </c>
      <c r="F6" s="24">
        <f>Input!F$44</f>
        <v>8.767</v>
      </c>
      <c r="G6" s="24">
        <f>Input!G$44</f>
        <v>9.271</v>
      </c>
      <c r="H6" s="24">
        <f>Input!H$44</f>
        <v>9.734</v>
      </c>
      <c r="I6" s="24">
        <f>Input!I$44</f>
        <v>10.279</v>
      </c>
      <c r="J6" s="24">
        <f>Input!J$44</f>
        <v>10.789</v>
      </c>
      <c r="K6" s="24">
        <f>Input!K$44</f>
        <v>11.36800056346386</v>
      </c>
      <c r="L6" s="24">
        <f>Input!L$44</f>
        <v>11.972304878972773</v>
      </c>
      <c r="M6" s="24">
        <f>Input!M$44</f>
        <v>12.640068082070743</v>
      </c>
      <c r="N6" s="24">
        <f>Input!N$44</f>
        <v>13.455459046715651</v>
      </c>
      <c r="O6" s="24">
        <f>Input!O$44</f>
        <v>14.31965433050411</v>
      </c>
      <c r="P6" s="24">
        <f>Input!P$44</f>
        <v>15.245726170505195</v>
      </c>
      <c r="Q6" s="24">
        <f>Input!Q$44</f>
        <v>16.30795615154049</v>
      </c>
      <c r="R6" s="24">
        <f>Input!R$44</f>
        <v>17.428974858716423</v>
      </c>
      <c r="S6" s="24">
        <f>Input!S$44</f>
        <v>18.640429202781757</v>
      </c>
      <c r="T6" s="24">
        <f>Input!T$44</f>
        <v>19.92168113381427</v>
      </c>
      <c r="U6" s="24">
        <f>Input!U$44</f>
        <v>21.253632940067416</v>
      </c>
      <c r="V6" s="24">
        <f>Input!V$44</f>
        <v>22.611587709521718</v>
      </c>
      <c r="W6" s="24">
        <f>Input!W$44</f>
        <v>23.976258407570683</v>
      </c>
      <c r="X6" s="24">
        <f>Input!X$44</f>
        <v>25.374249399272443</v>
      </c>
      <c r="Y6" s="24">
        <f>Input!Y$44</f>
        <v>26.8113912821375</v>
      </c>
      <c r="Z6" s="24">
        <f>Input!Z$44</f>
        <v>28.305843809871437</v>
      </c>
      <c r="AA6" s="24">
        <f>Input!AA$44</f>
        <v>29.87239527950063</v>
      </c>
      <c r="AB6" s="24">
        <f>Input!AB$44</f>
        <v>31.472919796163822</v>
      </c>
      <c r="AC6" s="24">
        <f>Input!AC$44</f>
        <v>33.16121638032269</v>
      </c>
      <c r="AD6" s="24">
        <f>Input!AD$44</f>
        <v>34.8789524994907</v>
      </c>
      <c r="AE6" s="24">
        <f>Input!AE$44</f>
        <v>36.57433717827374</v>
      </c>
      <c r="AF6" s="24">
        <f>Input!AF$44</f>
        <v>38.25305286822001</v>
      </c>
      <c r="AG6" s="24">
        <f>Input!AG$44</f>
        <v>39.919182619853494</v>
      </c>
      <c r="AH6" s="24">
        <f>Input!AH$44</f>
        <v>41.56672688433285</v>
      </c>
      <c r="AI6" s="24">
        <f>Input!AI$44</f>
        <v>43.255659926933696</v>
      </c>
      <c r="AJ6" s="24">
        <f>Input!AJ$44</f>
        <v>44.96962208304993</v>
      </c>
      <c r="AK6" s="24">
        <f>Input!AK$44</f>
        <v>46.78560227046317</v>
      </c>
      <c r="AL6" s="24">
        <f>Input!AL$44</f>
        <v>48.69723019063702</v>
      </c>
      <c r="AM6" s="24">
        <f>Input!AM$44</f>
        <v>50.707895469637904</v>
      </c>
      <c r="AN6" s="24">
        <f>Input!AN$44</f>
        <v>52.84895911214945</v>
      </c>
      <c r="AO6" s="24">
        <f>Input!AO$44</f>
        <v>55.13712597046281</v>
      </c>
      <c r="AP6" s="24">
        <f>Input!AP$44</f>
        <v>57.52997291113551</v>
      </c>
      <c r="AQ6" s="24">
        <f>Input!AQ$44</f>
        <v>60.0421070561526</v>
      </c>
      <c r="AR6" s="24">
        <f>Input!AR$44</f>
        <v>62.703042750981886</v>
      </c>
      <c r="AS6" s="24">
        <f>Input!AS$44</f>
        <v>65.50220044283658</v>
      </c>
      <c r="AT6" s="24">
        <f>Input!AT$44</f>
        <v>68.54871883516442</v>
      </c>
      <c r="AU6" s="24">
        <f>Input!AU$44</f>
        <v>71.82137121206632</v>
      </c>
      <c r="AV6" s="24">
        <f>Input!AV$44</f>
        <v>75.38831348054204</v>
      </c>
      <c r="AW6" s="24">
        <f>Input!AW$44</f>
        <v>79.2065459197032</v>
      </c>
      <c r="AX6" s="24">
        <f>Input!AX$44</f>
        <v>83.1060445924766</v>
      </c>
      <c r="AY6" s="24">
        <f>Input!AY$44</f>
        <v>87.17278974377167</v>
      </c>
      <c r="AZ6" s="24">
        <f>Input!AZ$44</f>
        <v>91.36676614362847</v>
      </c>
      <c r="BA6" s="24">
        <f>Input!BA$44</f>
        <v>95.7663953110525</v>
      </c>
      <c r="BB6" s="24">
        <f>Input!BB$44</f>
        <v>100.3004697056532</v>
      </c>
      <c r="BC6" s="24">
        <f>Input!BC$44</f>
        <v>104.9351801622734</v>
      </c>
      <c r="BD6" s="24">
        <f>Input!BD$44</f>
        <v>109.77003043238554</v>
      </c>
      <c r="BE6" s="24">
        <f>Input!BE$44</f>
        <v>114.75999639392668</v>
      </c>
      <c r="BF6" s="24">
        <f>Input!BF$44</f>
        <v>120.10269162813103</v>
      </c>
      <c r="BG6" s="24">
        <f>Input!BG$44</f>
        <v>125.58461255481514</v>
      </c>
      <c r="BH6" s="24">
        <f>Input!BH$44</f>
        <v>131.13044008615034</v>
      </c>
      <c r="BI6" s="24">
        <f>Input!BI$44</f>
        <v>136.9353126590508</v>
      </c>
      <c r="BJ6" s="24">
        <f>Input!BJ$44</f>
        <v>143.10655764537273</v>
      </c>
      <c r="BK6" s="24">
        <f>Input!BK$44</f>
        <v>149.4949596736887</v>
      </c>
      <c r="BL6" s="24">
        <f>Input!BL$44</f>
        <v>156.23687251856077</v>
      </c>
      <c r="BM6" s="24">
        <f>Input!BM$44</f>
        <v>163.4595809692854</v>
      </c>
      <c r="BN6" s="24">
        <f>Input!BN$44</f>
        <v>171.14517414050533</v>
      </c>
      <c r="BO6" s="24">
        <f>Input!BO$44</f>
        <v>179.00561656981642</v>
      </c>
      <c r="BP6" s="24">
        <f>Input!BP$44</f>
        <v>187.18980842926007</v>
      </c>
      <c r="BQ6" s="24">
        <f>Input!BQ$44</f>
        <v>195.51793845867115</v>
      </c>
      <c r="BR6" s="24">
        <f>Input!BR$44</f>
        <v>203.9553889844893</v>
      </c>
      <c r="BS6" s="24">
        <f>Input!BS$44</f>
        <v>212.65591368960452</v>
      </c>
      <c r="BT6" s="24">
        <f>Input!BT$44</f>
        <v>221.64018789039423</v>
      </c>
      <c r="BU6" s="24">
        <f>Input!BU$44</f>
        <v>230.92851061224076</v>
      </c>
      <c r="BV6" s="24">
        <f>Input!BV$44</f>
        <v>240.54313978782682</v>
      </c>
      <c r="BW6" s="24">
        <f>Input!BW$44</f>
        <v>250.49500331332163</v>
      </c>
      <c r="BX6" s="24">
        <f>Input!BX$44</f>
        <v>260.8232725363827</v>
      </c>
      <c r="BY6" s="24">
        <f>Input!BY$44</f>
        <v>271.5426284864906</v>
      </c>
      <c r="BZ6" s="24">
        <f>Input!BZ$44</f>
        <v>282.6698809945561</v>
      </c>
      <c r="CA6" s="24">
        <f>Input!CA$44</f>
        <v>294.23662482289427</v>
      </c>
      <c r="CB6" s="24">
        <f>Input!CB$44</f>
        <v>306.2533506585929</v>
      </c>
      <c r="CC6" s="24">
        <f>Input!CC$44</f>
        <v>318.7551245211624</v>
      </c>
      <c r="CD6" s="24">
        <f>Input!CD$44</f>
        <v>331.742471946157</v>
      </c>
      <c r="CE6" s="24">
        <f>Input!CE$44</f>
        <v>345.2406523043031</v>
      </c>
      <c r="CF6" s="24">
        <f>Input!CF$44</f>
        <v>359.2545303821769</v>
      </c>
      <c r="CG6" s="24">
        <f>Input!CG$44</f>
        <v>373.8256845391629</v>
      </c>
      <c r="CH6" s="24">
        <f>Input!CH$44</f>
        <v>388.9227399003</v>
      </c>
      <c r="CI6" s="24">
        <f>Input!CI$44</f>
        <v>404.59535296243</v>
      </c>
      <c r="CJ6" s="24">
        <f>Input!CJ$44</f>
        <v>420.856035915047</v>
      </c>
      <c r="CK6" s="24">
        <f>Input!CK$44</f>
        <v>437.68623595802586</v>
      </c>
      <c r="CL6" s="24">
        <f>Input!CL$44</f>
        <v>455.1281701806259</v>
      </c>
      <c r="CM6" s="24">
        <f>Input!CM$44</f>
        <v>473.20456066933707</v>
      </c>
      <c r="CN6" s="24">
        <f>Input!CN$44</f>
        <v>491.9342203828122</v>
      </c>
      <c r="CO6" s="24">
        <f>Input!CO$44</f>
        <v>511.3563557940846</v>
      </c>
      <c r="CP6" s="24">
        <f>Input!CP$44</f>
        <v>531.4976984714137</v>
      </c>
      <c r="CQ6" s="24">
        <f>Input!CQ$44</f>
        <v>552.4157483157707</v>
      </c>
      <c r="CR6" s="24">
        <f>Input!CR$44</f>
        <v>574.1427447435595</v>
      </c>
      <c r="CS6" s="24">
        <f>Input!CS$44</f>
        <v>596.7268484243696</v>
      </c>
      <c r="CT6" s="24">
        <f>Input!CT$44</f>
        <v>620.2138531801028</v>
      </c>
      <c r="CU6" s="24">
        <f>Input!CU$44</f>
        <v>644.612372557038</v>
      </c>
      <c r="CV6" s="24">
        <f>Input!CV$44</f>
        <v>669.9669885681284</v>
      </c>
      <c r="CW6" s="24">
        <f>Input!CW$44</f>
        <v>696.3083954382823</v>
      </c>
      <c r="CX6" s="24">
        <f>Input!CX$44</f>
        <v>723.6197583963408</v>
      </c>
      <c r="CY6" s="24">
        <f>Input!CY$44</f>
        <v>752.0022993371346</v>
      </c>
      <c r="CZ6" s="24">
        <f>Input!CZ$44</f>
        <v>781.4501691969517</v>
      </c>
      <c r="DA6" s="132">
        <f t="shared" si="3"/>
        <v>812.1230199200809</v>
      </c>
      <c r="DB6" s="24">
        <f t="shared" si="3"/>
        <v>843.9865094439266</v>
      </c>
      <c r="DC6" s="24">
        <f t="shared" si="3"/>
        <v>877.0862034598796</v>
      </c>
      <c r="DD6" s="24">
        <f t="shared" si="3"/>
        <v>911.4831664786926</v>
      </c>
      <c r="DE6" s="24">
        <f t="shared" si="3"/>
        <v>947.2280481619517</v>
      </c>
      <c r="DF6" s="24">
        <f t="shared" si="3"/>
        <v>984.3854851555561</v>
      </c>
      <c r="DG6" s="24">
        <f t="shared" si="3"/>
        <v>1022.9958631140165</v>
      </c>
      <c r="DH6" s="24">
        <f t="shared" si="3"/>
        <v>1063.1181973598796</v>
      </c>
      <c r="DI6" s="24">
        <f t="shared" si="3"/>
        <v>1104.8146044268215</v>
      </c>
      <c r="DJ6" s="24">
        <f t="shared" si="3"/>
        <v>1148.1471637628663</v>
      </c>
      <c r="DK6" s="24">
        <f t="shared" si="3"/>
        <v>1193.180532392592</v>
      </c>
      <c r="DL6" s="24">
        <f t="shared" si="3"/>
        <v>1239.9790580016231</v>
      </c>
      <c r="DM6" s="24">
        <f t="shared" si="3"/>
        <v>1288.6128120724302</v>
      </c>
      <c r="DN6" s="24">
        <f t="shared" si="3"/>
        <v>1339.1543106565875</v>
      </c>
      <c r="DO6" s="24">
        <f t="shared" si="4"/>
        <v>1391.6783370652588</v>
      </c>
      <c r="DP6" s="24">
        <f t="shared" si="4"/>
        <v>1446.2625113740633</v>
      </c>
      <c r="DQ6" s="24">
        <f t="shared" si="4"/>
        <v>1502.9873419232226</v>
      </c>
      <c r="DR6" s="24">
        <f t="shared" si="4"/>
        <v>1561.9370168420078</v>
      </c>
      <c r="DS6" s="24">
        <f t="shared" si="4"/>
        <v>1623.1988712051013</v>
      </c>
      <c r="DT6" s="24">
        <f t="shared" si="4"/>
        <v>1686.8635486767791</v>
      </c>
      <c r="DU6" s="24">
        <f t="shared" si="4"/>
        <v>1753.0252477611396</v>
      </c>
      <c r="DV6" s="24">
        <f t="shared" si="4"/>
        <v>1821.781885417328</v>
      </c>
      <c r="DW6" s="24">
        <f t="shared" si="4"/>
        <v>1893.2352881240936</v>
      </c>
      <c r="DX6" s="24">
        <f t="shared" si="4"/>
        <v>1967.491230741437</v>
      </c>
      <c r="DY6" s="24">
        <f t="shared" si="5"/>
        <v>2044.6596192127663</v>
      </c>
      <c r="DZ6" s="24">
        <f t="shared" si="5"/>
        <v>2124.8546776835883</v>
      </c>
      <c r="EA6" s="24">
        <f t="shared" si="5"/>
        <v>2208.195119813149</v>
      </c>
      <c r="EB6" s="24">
        <f t="shared" si="5"/>
        <v>2294.8043211918402</v>
      </c>
      <c r="EC6" s="24">
        <f t="shared" si="5"/>
        <v>2384.8104862222626</v>
      </c>
      <c r="ED6" s="24">
        <f t="shared" si="5"/>
        <v>2478.346846440546</v>
      </c>
      <c r="EE6" s="24">
        <f t="shared" si="5"/>
        <v>2575.551861808033</v>
      </c>
      <c r="EF6" s="24">
        <f t="shared" si="5"/>
        <v>2676.5694245945747</v>
      </c>
      <c r="EG6" s="24">
        <f t="shared" si="5"/>
        <v>2781.549070475976</v>
      </c>
      <c r="EH6" s="24">
        <f t="shared" si="5"/>
        <v>2890.646198349406</v>
      </c>
      <c r="EI6" s="24">
        <f t="shared" si="6"/>
        <v>3004.022302415445</v>
      </c>
      <c r="EJ6" s="24">
        <f t="shared" si="6"/>
        <v>3121.8452116367116</v>
      </c>
      <c r="EK6" s="24">
        <f t="shared" si="6"/>
        <v>3244.289337647238</v>
      </c>
      <c r="EL6" s="24">
        <f t="shared" si="6"/>
        <v>3371.5359325476065</v>
      </c>
      <c r="EM6" s="24">
        <f t="shared" si="6"/>
        <v>3503.7733572107945</v>
      </c>
      <c r="EN6" s="24">
        <f t="shared" si="6"/>
        <v>3641.1973604992777</v>
      </c>
      <c r="EO6" s="24">
        <f t="shared" si="6"/>
        <v>3784.0113689988525</v>
      </c>
      <c r="EP6" s="24">
        <f t="shared" si="6"/>
        <v>3932.4267880091247</v>
      </c>
    </row>
    <row r="7" spans="1:144" ht="11.25">
      <c r="A7" s="14"/>
      <c r="B7" s="14"/>
      <c r="C7" s="1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</row>
    <row r="8" spans="1:144" ht="11.25">
      <c r="A8" s="14"/>
      <c r="B8" s="14"/>
      <c r="C8" s="14" t="s">
        <v>70</v>
      </c>
      <c r="D8" s="23"/>
      <c r="E8" s="24"/>
      <c r="F8" s="24">
        <f>IF(ISBLANK(Input!F$30),"",Input!F$30)</f>
        <v>0</v>
      </c>
      <c r="G8" s="24">
        <f>IF(ISBLANK(Input!G$30),"",Input!G$30)</f>
        <v>0</v>
      </c>
      <c r="H8" s="24">
        <f>IF(ISBLANK(Input!H$30),"",Input!H$30)</f>
        <v>0</v>
      </c>
      <c r="I8" s="24">
        <f>IF(ISBLANK(Input!I$30),"",Input!I$30)</f>
        <v>0</v>
      </c>
      <c r="J8" s="24">
        <f>IF(ISBLANK(Input!J$30),"",Input!J$30)</f>
        <v>0</v>
      </c>
      <c r="K8" s="24">
        <f>IF(ISBLANK(Input!K$30),"",Input!K$30)</f>
        <v>0</v>
      </c>
      <c r="L8" s="24">
        <f>IF(ISBLANK(Input!L$30),"",Input!L$30)</f>
      </c>
      <c r="M8" s="24">
        <f>IF(ISBLANK(Input!M$30),"",Input!M$30)</f>
      </c>
      <c r="N8" s="24">
        <f>IF(ISBLANK(Input!N$30),"",Input!N$30)</f>
      </c>
      <c r="O8" s="24">
        <f>IF(ISBLANK(Input!O$30),"",Input!O$30)</f>
      </c>
      <c r="P8" s="24">
        <f>IF(ISBLANK(Input!P$30),"",Input!P$30)</f>
      </c>
      <c r="Q8" s="24">
        <f>IF(ISBLANK(Input!Q$30),"",Input!Q$30)</f>
      </c>
      <c r="R8" s="24">
        <f>IF(ISBLANK(Input!R$30),"",Input!R$30)</f>
      </c>
      <c r="S8" s="24">
        <f>IF(ISBLANK(Input!S$30),"",Input!S$30)</f>
      </c>
      <c r="T8" s="24">
        <f>IF(ISBLANK(Input!T$30),"",Input!T$30)</f>
      </c>
      <c r="U8" s="24">
        <f>IF(ISBLANK(Input!U$30),"",Input!U$30)</f>
      </c>
      <c r="V8" s="24">
        <f>IF(ISBLANK(Input!V$30),"",Input!V$30)</f>
      </c>
      <c r="W8" s="24">
        <f>IF(ISBLANK(Input!W$30),"",Input!W$30)</f>
      </c>
      <c r="X8" s="24">
        <f>IF(ISBLANK(Input!X$30),"",Input!X$30)</f>
      </c>
      <c r="Y8" s="24">
        <f>IF(ISBLANK(Input!Y$30),"",Input!Y$30)</f>
      </c>
      <c r="Z8" s="24">
        <f>IF(ISBLANK(Input!Z$30),"",Input!Z$30)</f>
      </c>
      <c r="AA8" s="24">
        <f>IF(ISBLANK(Input!AA$30),"",Input!AA$30)</f>
      </c>
      <c r="AB8" s="24">
        <f>IF(ISBLANK(Input!AB$30),"",Input!AB$30)</f>
      </c>
      <c r="AC8" s="24">
        <f>IF(ISBLANK(Input!AC$30),"",Input!AC$30)</f>
      </c>
      <c r="AD8" s="24">
        <f>IF(ISBLANK(Input!AD$30),"",Input!AD$30)</f>
      </c>
      <c r="AE8" s="24">
        <f>IF(ISBLANK(Input!AE$30),"",Input!AE$30)</f>
      </c>
      <c r="AF8" s="24">
        <f>IF(ISBLANK(Input!AF$30),"",Input!AF$30)</f>
      </c>
      <c r="AG8" s="24">
        <f>IF(ISBLANK(Input!AG$30),"",Input!AG$30)</f>
      </c>
      <c r="AH8" s="24">
        <f>IF(ISBLANK(Input!AH$30),"",Input!AH$30)</f>
      </c>
      <c r="AI8" s="24">
        <f>IF(ISBLANK(Input!AI$30),"",Input!AI$30)</f>
      </c>
      <c r="AJ8" s="24">
        <f>IF(ISBLANK(Input!AJ$30),"",Input!AJ$30)</f>
      </c>
      <c r="AK8" s="24">
        <f>IF(ISBLANK(Input!AK$30),"",Input!AK$30)</f>
      </c>
      <c r="AL8" s="24">
        <f>IF(ISBLANK(Input!AL$30),"",Input!AL$30)</f>
      </c>
      <c r="AM8" s="24">
        <f>IF(ISBLANK(Input!AM$30),"",Input!AM$30)</f>
      </c>
      <c r="AN8" s="24">
        <f>IF(ISBLANK(Input!AN$30),"",Input!AN$30)</f>
      </c>
      <c r="AO8" s="24">
        <f>IF(ISBLANK(Input!AO$30),"",Input!AO$30)</f>
      </c>
      <c r="AP8" s="24">
        <f>IF(ISBLANK(Input!AP$30),"",Input!AP$30)</f>
      </c>
      <c r="AQ8" s="24">
        <f>IF(ISBLANK(Input!AQ$30),"",Input!AQ$30)</f>
      </c>
      <c r="AR8" s="24">
        <f>IF(ISBLANK(Input!AR$30),"",Input!AR$30)</f>
      </c>
      <c r="AS8" s="24">
        <f>IF(ISBLANK(Input!AS$30),"",Input!AS$30)</f>
      </c>
      <c r="AT8" s="24">
        <f>IF(ISBLANK(Input!AT$30),"",Input!AT$30)</f>
      </c>
      <c r="AU8" s="24">
        <f>IF(ISBLANK(Input!AU$30),"",Input!AU$30)</f>
      </c>
      <c r="AV8" s="24">
        <f>IF(ISBLANK(Input!AV$30),"",Input!AV$30)</f>
      </c>
      <c r="AW8" s="24">
        <f>IF(ISBLANK(Input!AW$30),"",Input!AW$30)</f>
      </c>
      <c r="AX8" s="24">
        <f>IF(ISBLANK(Input!AX$30),"",Input!AX$30)</f>
      </c>
      <c r="AY8" s="24">
        <f>IF(ISBLANK(Input!AY$30),"",Input!AY$30)</f>
      </c>
      <c r="AZ8" s="24">
        <f>IF(ISBLANK(Input!AZ$30),"",Input!AZ$30)</f>
      </c>
      <c r="BA8" s="24">
        <f>IF(ISBLANK(Input!BA$30),"",Input!BA$30)</f>
      </c>
      <c r="BB8" s="24">
        <f>IF(ISBLANK(Input!BB$30),"",Input!BB$30)</f>
      </c>
      <c r="BC8" s="24">
        <f>IF(ISBLANK(Input!BC$30),"",Input!BC$30)</f>
      </c>
      <c r="BD8" s="24">
        <f>IF(ISBLANK(Input!BD$30),"",Input!BD$30)</f>
      </c>
      <c r="BE8" s="24">
        <f>IF(ISBLANK(Input!BE$30),"",Input!BE$30)</f>
      </c>
      <c r="BF8" s="24">
        <f>IF(ISBLANK(Input!BF$30),"",Input!BF$30)</f>
      </c>
      <c r="BG8" s="24">
        <f>IF(ISBLANK(Input!BG$30),"",Input!BG$30)</f>
      </c>
      <c r="BH8" s="24">
        <f>IF(ISBLANK(Input!BH$30),"",Input!BH$30)</f>
      </c>
      <c r="BI8" s="24">
        <f>IF(ISBLANK(Input!BI$30),"",Input!BI$30)</f>
      </c>
      <c r="BJ8" s="24">
        <f>IF(ISBLANK(Input!BJ$30),"",Input!BJ$30)</f>
      </c>
      <c r="BK8" s="24">
        <f>IF(ISBLANK(Input!BK$30),"",Input!BK$30)</f>
      </c>
      <c r="BL8" s="24">
        <f>IF(ISBLANK(Input!BL$30),"",Input!BL$30)</f>
      </c>
      <c r="BM8" s="24">
        <f>IF(ISBLANK(Input!BM$30),"",Input!BM$30)</f>
      </c>
      <c r="BN8" s="24">
        <f>IF(ISBLANK(Input!BN$30),"",Input!BN$30)</f>
      </c>
      <c r="BO8" s="24">
        <f>IF(ISBLANK(Input!BO$30),"",Input!BO$30)</f>
      </c>
      <c r="BP8" s="24">
        <f>IF(ISBLANK(Input!BP$30),"",Input!BP$30)</f>
      </c>
      <c r="BQ8" s="24">
        <f>IF(ISBLANK(Input!BQ$30),"",Input!BQ$30)</f>
      </c>
      <c r="BR8" s="24">
        <f>IF(ISBLANK(Input!BR$30),"",Input!BR$30)</f>
      </c>
      <c r="BS8" s="24">
        <f>IF(ISBLANK(Input!BS$30),"",Input!BS$30)</f>
      </c>
      <c r="BT8" s="24">
        <f>IF(ISBLANK(Input!BT$30),"",Input!BT$30)</f>
      </c>
      <c r="BU8" s="24">
        <f>IF(ISBLANK(Input!BU$30),"",Input!BU$30)</f>
      </c>
      <c r="BV8" s="24">
        <f>IF(ISBLANK(Input!BV$30),"",Input!BV$30)</f>
      </c>
      <c r="BW8" s="24">
        <f>IF(ISBLANK(Input!BW$30),"",Input!BW$30)</f>
      </c>
      <c r="BX8" s="24">
        <f>IF(ISBLANK(Input!BX$30),"",Input!BX$30)</f>
      </c>
      <c r="BY8" s="24">
        <f>IF(ISBLANK(Input!BY$30),"",Input!BY$30)</f>
      </c>
      <c r="BZ8" s="24">
        <f>IF(ISBLANK(Input!BZ$30),"",Input!BZ$30)</f>
      </c>
      <c r="CA8" s="24">
        <f>IF(ISBLANK(Input!CA$30),"",Input!CA$30)</f>
      </c>
      <c r="CB8" s="24">
        <f>IF(ISBLANK(Input!CB$30),"",Input!CB$30)</f>
      </c>
      <c r="CC8" s="24">
        <f>IF(ISBLANK(Input!CC$30),"",Input!CC$30)</f>
      </c>
      <c r="CD8" s="24">
        <f>IF(ISBLANK(Input!CD$30),"",Input!CD$30)</f>
      </c>
      <c r="CE8" s="24">
        <f>IF(ISBLANK(Input!CE$30),"",Input!CE$30)</f>
      </c>
      <c r="CF8" s="24">
        <f>IF(ISBLANK(Input!CF$30),"",Input!CF$30)</f>
      </c>
      <c r="CG8" s="24">
        <f>IF(ISBLANK(Input!CG$30),"",Input!CG$30)</f>
      </c>
      <c r="CH8" s="24">
        <f>IF(ISBLANK(Input!CH$30),"",Input!CH$30)</f>
      </c>
      <c r="CI8" s="24">
        <f>IF(ISBLANK(Input!CI$30),"",Input!CI$30)</f>
      </c>
      <c r="CJ8" s="24">
        <f>IF(ISBLANK(Input!CJ$30),"",Input!CJ$30)</f>
      </c>
      <c r="CK8" s="24">
        <f>IF(ISBLANK(Input!CK$30),"",Input!CK$30)</f>
      </c>
      <c r="CL8" s="24">
        <f>IF(ISBLANK(Input!CL$30),"",Input!CL$30)</f>
      </c>
      <c r="CM8" s="24">
        <f>IF(ISBLANK(Input!CM$30),"",Input!CM$30)</f>
      </c>
      <c r="CN8" s="24">
        <f>IF(ISBLANK(Input!CN$30),"",Input!CN$30)</f>
      </c>
      <c r="CO8" s="24">
        <f>IF(ISBLANK(Input!CO$30),"",Input!CO$30)</f>
      </c>
      <c r="CP8" s="24">
        <f>IF(ISBLANK(Input!CP$30),"",Input!CP$30)</f>
      </c>
      <c r="CQ8" s="24">
        <f>IF(ISBLANK(Input!CQ$30),"",Input!CQ$30)</f>
      </c>
      <c r="CR8" s="24">
        <f>IF(ISBLANK(Input!CR$30),"",Input!CR$30)</f>
      </c>
      <c r="CS8" s="24">
        <f>IF(ISBLANK(Input!CS$30),"",Input!CS$30)</f>
      </c>
      <c r="CT8" s="24">
        <f>IF(ISBLANK(Input!CT$30),"",Input!CT$30)</f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</row>
    <row r="9" spans="1:144" ht="11.25">
      <c r="A9" s="14"/>
      <c r="B9" s="14"/>
      <c r="C9" s="14" t="s">
        <v>84</v>
      </c>
      <c r="D9" s="23"/>
      <c r="E9" s="24"/>
      <c r="F9" s="24">
        <f>IF(ISBLANK(Input!F$32),"",Input!F$32)</f>
        <v>2.57</v>
      </c>
      <c r="G9" s="24">
        <f>IF(ISBLANK(Input!G$32),"",Input!G$32)</f>
        <v>1.887</v>
      </c>
      <c r="H9" s="24">
        <f>IF(ISBLANK(Input!H$32),"",Input!H$32)</f>
        <v>2.024</v>
      </c>
      <c r="I9" s="24">
        <f>IF(ISBLANK(Input!I$32),"",Input!I$32)</f>
        <v>2.18</v>
      </c>
      <c r="J9" s="24">
        <f>IF(ISBLANK(Input!J$32),"",Input!J$32)</f>
        <v>2.351</v>
      </c>
      <c r="K9" s="24">
        <f>IF(ISBLANK(Input!K$32),"",Input!K$32)</f>
      </c>
      <c r="L9" s="24">
        <f>IF(ISBLANK(Input!L$32),"",Input!L$32)</f>
      </c>
      <c r="M9" s="24">
        <f>IF(ISBLANK(Input!M$32),"",Input!M$32)</f>
      </c>
      <c r="N9" s="24">
        <f>IF(ISBLANK(Input!N$32),"",Input!N$32)</f>
      </c>
      <c r="O9" s="24">
        <f>IF(ISBLANK(Input!O$32),"",Input!O$32)</f>
      </c>
      <c r="P9" s="24">
        <f>IF(ISBLANK(Input!P$32),"",Input!P$32)</f>
      </c>
      <c r="Q9" s="24">
        <f>IF(ISBLANK(Input!Q$32),"",Input!Q$32)</f>
      </c>
      <c r="R9" s="24">
        <f>IF(ISBLANK(Input!R$32),"",Input!R$32)</f>
      </c>
      <c r="S9" s="24">
        <f>IF(ISBLANK(Input!S$32),"",Input!S$32)</f>
      </c>
      <c r="T9" s="24">
        <f>IF(ISBLANK(Input!T$32),"",Input!T$32)</f>
      </c>
      <c r="U9" s="24">
        <f>IF(ISBLANK(Input!U$32),"",Input!U$32)</f>
      </c>
      <c r="V9" s="24">
        <f>IF(ISBLANK(Input!V$32),"",Input!V$32)</f>
      </c>
      <c r="W9" s="24">
        <f>IF(ISBLANK(Input!W$32),"",Input!W$32)</f>
      </c>
      <c r="X9" s="24">
        <f>IF(ISBLANK(Input!X$32),"",Input!X$32)</f>
      </c>
      <c r="Y9" s="24">
        <f>IF(ISBLANK(Input!Y$32),"",Input!Y$32)</f>
      </c>
      <c r="Z9" s="24">
        <f>IF(ISBLANK(Input!Z$32),"",Input!Z$32)</f>
      </c>
      <c r="AA9" s="24">
        <f>IF(ISBLANK(Input!AA$32),"",Input!AA$32)</f>
      </c>
      <c r="AB9" s="24">
        <f>IF(ISBLANK(Input!AB$32),"",Input!AB$32)</f>
      </c>
      <c r="AC9" s="24">
        <f>IF(ISBLANK(Input!AC$32),"",Input!AC$32)</f>
      </c>
      <c r="AD9" s="24">
        <f>IF(ISBLANK(Input!AD$32),"",Input!AD$32)</f>
      </c>
      <c r="AE9" s="24">
        <f>IF(ISBLANK(Input!AE$32),"",Input!AE$32)</f>
      </c>
      <c r="AF9" s="24">
        <f>IF(ISBLANK(Input!AF$32),"",Input!AF$32)</f>
      </c>
      <c r="AG9" s="24">
        <f>IF(ISBLANK(Input!AG$32),"",Input!AG$32)</f>
      </c>
      <c r="AH9" s="24">
        <f>IF(ISBLANK(Input!AH$32),"",Input!AH$32)</f>
      </c>
      <c r="AI9" s="24">
        <f>IF(ISBLANK(Input!AI$32),"",Input!AI$32)</f>
      </c>
      <c r="AJ9" s="24">
        <f>IF(ISBLANK(Input!AJ$32),"",Input!AJ$32)</f>
      </c>
      <c r="AK9" s="24">
        <f>IF(ISBLANK(Input!AK$32),"",Input!AK$32)</f>
      </c>
      <c r="AL9" s="24">
        <f>IF(ISBLANK(Input!AL$32),"",Input!AL$32)</f>
      </c>
      <c r="AM9" s="24">
        <f>IF(ISBLANK(Input!AM$32),"",Input!AM$32)</f>
      </c>
      <c r="AN9" s="24">
        <f>IF(ISBLANK(Input!AN$32),"",Input!AN$32)</f>
      </c>
      <c r="AO9" s="24">
        <f>IF(ISBLANK(Input!AO$32),"",Input!AO$32)</f>
      </c>
      <c r="AP9" s="24">
        <f>IF(ISBLANK(Input!AP$32),"",Input!AP$32)</f>
      </c>
      <c r="AQ9" s="24">
        <f>IF(ISBLANK(Input!AQ$32),"",Input!AQ$32)</f>
      </c>
      <c r="AR9" s="24">
        <f>IF(ISBLANK(Input!AR$32),"",Input!AR$32)</f>
      </c>
      <c r="AS9" s="24">
        <f>IF(ISBLANK(Input!AS$32),"",Input!AS$32)</f>
      </c>
      <c r="AT9" s="24">
        <f>IF(ISBLANK(Input!AT$32),"",Input!AT$32)</f>
      </c>
      <c r="AU9" s="24">
        <f>IF(ISBLANK(Input!AU$32),"",Input!AU$32)</f>
      </c>
      <c r="AV9" s="24">
        <f>IF(ISBLANK(Input!AV$32),"",Input!AV$32)</f>
      </c>
      <c r="AW9" s="24">
        <f>IF(ISBLANK(Input!AW$32),"",Input!AW$32)</f>
      </c>
      <c r="AX9" s="24">
        <f>IF(ISBLANK(Input!AX$32),"",Input!AX$32)</f>
      </c>
      <c r="AY9" s="24">
        <f>IF(ISBLANK(Input!AY$32),"",Input!AY$32)</f>
      </c>
      <c r="AZ9" s="24">
        <f>IF(ISBLANK(Input!AZ$32),"",Input!AZ$32)</f>
      </c>
      <c r="BA9" s="24">
        <f>IF(ISBLANK(Input!BA$32),"",Input!BA$32)</f>
      </c>
      <c r="BB9" s="24">
        <f>IF(ISBLANK(Input!BB$32),"",Input!BB$32)</f>
      </c>
      <c r="BC9" s="24">
        <f>IF(ISBLANK(Input!BC$32),"",Input!BC$32)</f>
      </c>
      <c r="BD9" s="24">
        <f>IF(ISBLANK(Input!BD$32),"",Input!BD$32)</f>
      </c>
      <c r="BE9" s="24">
        <f>IF(ISBLANK(Input!BE$32),"",Input!BE$32)</f>
      </c>
      <c r="BF9" s="24">
        <f>IF(ISBLANK(Input!BF$32),"",Input!BF$32)</f>
      </c>
      <c r="BG9" s="24">
        <f>IF(ISBLANK(Input!BG$32),"",Input!BG$32)</f>
      </c>
      <c r="BH9" s="24">
        <f>IF(ISBLANK(Input!BH$32),"",Input!BH$32)</f>
      </c>
      <c r="BI9" s="24">
        <f>IF(ISBLANK(Input!BI$32),"",Input!BI$32)</f>
      </c>
      <c r="BJ9" s="24">
        <f>IF(ISBLANK(Input!BJ$32),"",Input!BJ$32)</f>
      </c>
      <c r="BK9" s="24">
        <f>IF(ISBLANK(Input!BK$32),"",Input!BK$32)</f>
      </c>
      <c r="BL9" s="24">
        <f>IF(ISBLANK(Input!BL$32),"",Input!BL$32)</f>
      </c>
      <c r="BM9" s="24">
        <f>IF(ISBLANK(Input!BM$32),"",Input!BM$32)</f>
      </c>
      <c r="BN9" s="24">
        <f>IF(ISBLANK(Input!BN$32),"",Input!BN$32)</f>
      </c>
      <c r="BO9" s="24">
        <f>IF(ISBLANK(Input!BO$32),"",Input!BO$32)</f>
      </c>
      <c r="BP9" s="24">
        <f>IF(ISBLANK(Input!BP$32),"",Input!BP$32)</f>
      </c>
      <c r="BQ9" s="24">
        <f>IF(ISBLANK(Input!BQ$32),"",Input!BQ$32)</f>
      </c>
      <c r="BR9" s="24">
        <f>IF(ISBLANK(Input!BR$32),"",Input!BR$32)</f>
      </c>
      <c r="BS9" s="24">
        <f>IF(ISBLANK(Input!BS$32),"",Input!BS$32)</f>
      </c>
      <c r="BT9" s="24">
        <f>IF(ISBLANK(Input!BT$32),"",Input!BT$32)</f>
      </c>
      <c r="BU9" s="24">
        <f>IF(ISBLANK(Input!BU$32),"",Input!BU$32)</f>
      </c>
      <c r="BV9" s="24">
        <f>IF(ISBLANK(Input!BV$32),"",Input!BV$32)</f>
      </c>
      <c r="BW9" s="24">
        <f>IF(ISBLANK(Input!BW$32),"",Input!BW$32)</f>
      </c>
      <c r="BX9" s="24">
        <f>IF(ISBLANK(Input!BX$32),"",Input!BX$32)</f>
      </c>
      <c r="BY9" s="24">
        <f>IF(ISBLANK(Input!BY$32),"",Input!BY$32)</f>
      </c>
      <c r="BZ9" s="24">
        <f>IF(ISBLANK(Input!BZ$32),"",Input!BZ$32)</f>
      </c>
      <c r="CA9" s="24">
        <f>IF(ISBLANK(Input!CA$32),"",Input!CA$32)</f>
      </c>
      <c r="CB9" s="24">
        <f>IF(ISBLANK(Input!CB$32),"",Input!CB$32)</f>
      </c>
      <c r="CC9" s="24">
        <f>IF(ISBLANK(Input!CC$32),"",Input!CC$32)</f>
      </c>
      <c r="CD9" s="24">
        <f>IF(ISBLANK(Input!CD$32),"",Input!CD$32)</f>
      </c>
      <c r="CE9" s="24">
        <f>IF(ISBLANK(Input!CE$32),"",Input!CE$32)</f>
      </c>
      <c r="CF9" s="24">
        <f>IF(ISBLANK(Input!CF$32),"",Input!CF$32)</f>
      </c>
      <c r="CG9" s="24">
        <f>IF(ISBLANK(Input!CG$32),"",Input!CG$32)</f>
      </c>
      <c r="CH9" s="24">
        <f>IF(ISBLANK(Input!CH$32),"",Input!CH$32)</f>
      </c>
      <c r="CI9" s="24">
        <f>IF(ISBLANK(Input!CI$32),"",Input!CI$32)</f>
      </c>
      <c r="CJ9" s="24">
        <f>IF(ISBLANK(Input!CJ$32),"",Input!CJ$32)</f>
      </c>
      <c r="CK9" s="24">
        <f>IF(ISBLANK(Input!CK$32),"",Input!CK$32)</f>
      </c>
      <c r="CL9" s="24">
        <f>IF(ISBLANK(Input!CL$32),"",Input!CL$32)</f>
      </c>
      <c r="CM9" s="24">
        <f>IF(ISBLANK(Input!CM$32),"",Input!CM$32)</f>
      </c>
      <c r="CN9" s="24">
        <f>IF(ISBLANK(Input!CN$32),"",Input!CN$32)</f>
      </c>
      <c r="CO9" s="24">
        <f>IF(ISBLANK(Input!CO$32),"",Input!CO$32)</f>
      </c>
      <c r="CP9" s="24">
        <f>IF(ISBLANK(Input!CP$32),"",Input!CP$32)</f>
      </c>
      <c r="CQ9" s="24">
        <f>IF(ISBLANK(Input!CQ$32),"",Input!CQ$32)</f>
      </c>
      <c r="CR9" s="24">
        <f>IF(ISBLANK(Input!CR$30),"",Input!CR$30)</f>
      </c>
      <c r="CS9" s="24">
        <f>IF(ISBLANK(Input!CS$32),"",Input!CS$32)</f>
      </c>
      <c r="CT9" s="24">
        <f>IF(ISBLANK(Input!CT$30),"",Input!CT$30)</f>
      </c>
      <c r="CU9" s="52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</row>
    <row r="10" spans="1:144" ht="11.25">
      <c r="A10" s="14"/>
      <c r="B10" s="14"/>
      <c r="C10" s="14" t="s">
        <v>65</v>
      </c>
      <c r="D10" s="23"/>
      <c r="E10" s="24"/>
      <c r="F10" s="24">
        <f>IF(ISBLANK(Input!F$34),"",Input!F$34)</f>
        <v>0.602</v>
      </c>
      <c r="G10" s="24">
        <f>IF(ISBLANK(Input!G$34),"",Input!G$34)</f>
        <v>0.456</v>
      </c>
      <c r="H10" s="24">
        <f>IF(ISBLANK(Input!H$34),"",Input!H$34)</f>
        <v>0.49</v>
      </c>
      <c r="I10" s="24">
        <f>IF(ISBLANK(Input!I$34),"",Input!I$34)</f>
        <v>0.528</v>
      </c>
      <c r="J10" s="24">
        <f>IF(ISBLANK(Input!J$34),"",Input!J$34)</f>
        <v>0.57</v>
      </c>
      <c r="K10" s="24">
        <f>IF(ISBLANK(Input!K$34),"",Input!K$34)</f>
      </c>
      <c r="L10" s="24">
        <f>IF(ISBLANK(Input!L$34),"",Input!L$34)</f>
      </c>
      <c r="M10" s="24">
        <f>IF(ISBLANK(Input!M$34),"",Input!M$34)</f>
      </c>
      <c r="N10" s="24">
        <f>IF(ISBLANK(Input!N$34),"",Input!N$34)</f>
      </c>
      <c r="O10" s="24">
        <f>IF(ISBLANK(Input!O$34),"",Input!O$34)</f>
      </c>
      <c r="P10" s="24">
        <f>IF(ISBLANK(Input!P$34),"",Input!P$34)</f>
      </c>
      <c r="Q10" s="24">
        <f>IF(ISBLANK(Input!Q$34),"",Input!Q$34)</f>
      </c>
      <c r="R10" s="24">
        <f>IF(ISBLANK(Input!R$34),"",Input!R$34)</f>
      </c>
      <c r="S10" s="24">
        <f>IF(ISBLANK(Input!S$34),"",Input!S$34)</f>
      </c>
      <c r="T10" s="24">
        <f>IF(ISBLANK(Input!T$34),"",Input!T$34)</f>
      </c>
      <c r="U10" s="24">
        <f>IF(ISBLANK(Input!U$34),"",Input!U$34)</f>
      </c>
      <c r="V10" s="24">
        <f>IF(ISBLANK(Input!V$34),"",Input!V$34)</f>
      </c>
      <c r="W10" s="24">
        <f>IF(ISBLANK(Input!W$34),"",Input!W$34)</f>
      </c>
      <c r="X10" s="24">
        <f>IF(ISBLANK(Input!X$34),"",Input!X$34)</f>
      </c>
      <c r="Y10" s="24">
        <f>IF(ISBLANK(Input!Y$34),"",Input!Y$34)</f>
      </c>
      <c r="Z10" s="24">
        <f>IF(ISBLANK(Input!Z$34),"",Input!Z$34)</f>
      </c>
      <c r="AA10" s="24">
        <f>IF(ISBLANK(Input!AA$34),"",Input!AA$34)</f>
      </c>
      <c r="AB10" s="24">
        <f>IF(ISBLANK(Input!AB$34),"",Input!AB$34)</f>
      </c>
      <c r="AC10" s="24">
        <f>IF(ISBLANK(Input!AC$34),"",Input!AC$34)</f>
      </c>
      <c r="AD10" s="24">
        <f>IF(ISBLANK(Input!AD$34),"",Input!AD$34)</f>
      </c>
      <c r="AE10" s="24">
        <f>IF(ISBLANK(Input!AE$34),"",Input!AE$34)</f>
      </c>
      <c r="AF10" s="24">
        <f>IF(ISBLANK(Input!AF$34),"",Input!AF$34)</f>
      </c>
      <c r="AG10" s="24">
        <f>IF(ISBLANK(Input!AG$34),"",Input!AG$34)</f>
      </c>
      <c r="AH10" s="24">
        <f>IF(ISBLANK(Input!AH$34),"",Input!AH$34)</f>
      </c>
      <c r="AI10" s="24">
        <f>IF(ISBLANK(Input!AI$34),"",Input!AI$34)</f>
      </c>
      <c r="AJ10" s="24">
        <f>IF(ISBLANK(Input!AJ$34),"",Input!AJ$34)</f>
      </c>
      <c r="AK10" s="24">
        <f>IF(ISBLANK(Input!AK$34),"",Input!AK$34)</f>
      </c>
      <c r="AL10" s="24">
        <f>IF(ISBLANK(Input!AL$34),"",Input!AL$34)</f>
      </c>
      <c r="AM10" s="24">
        <f>IF(ISBLANK(Input!AM$34),"",Input!AM$34)</f>
      </c>
      <c r="AN10" s="24">
        <f>IF(ISBLANK(Input!AN$34),"",Input!AN$34)</f>
      </c>
      <c r="AO10" s="24">
        <f>IF(ISBLANK(Input!AO$34),"",Input!AO$34)</f>
      </c>
      <c r="AP10" s="24">
        <f>IF(ISBLANK(Input!AP$34),"",Input!AP$34)</f>
      </c>
      <c r="AQ10" s="24">
        <f>IF(ISBLANK(Input!AQ$34),"",Input!AQ$34)</f>
      </c>
      <c r="AR10" s="24">
        <f>IF(ISBLANK(Input!AR$34),"",Input!AR$34)</f>
      </c>
      <c r="AS10" s="24">
        <f>IF(ISBLANK(Input!AS$34),"",Input!AS$34)</f>
      </c>
      <c r="AT10" s="24">
        <f>IF(ISBLANK(Input!AT$34),"",Input!AT$34)</f>
      </c>
      <c r="AU10" s="24">
        <f>IF(ISBLANK(Input!AU$34),"",Input!AU$34)</f>
      </c>
      <c r="AV10" s="24">
        <f>IF(ISBLANK(Input!AV$34),"",Input!AV$34)</f>
      </c>
      <c r="AW10" s="24">
        <f>IF(ISBLANK(Input!AW$34),"",Input!AW$34)</f>
      </c>
      <c r="AX10" s="24">
        <f>IF(ISBLANK(Input!AX$34),"",Input!AX$34)</f>
      </c>
      <c r="AY10" s="24">
        <f>IF(ISBLANK(Input!AY$34),"",Input!AY$34)</f>
      </c>
      <c r="AZ10" s="24">
        <f>IF(ISBLANK(Input!AZ$34),"",Input!AZ$34)</f>
      </c>
      <c r="BA10" s="24">
        <f>IF(ISBLANK(Input!BA$34),"",Input!BA$34)</f>
      </c>
      <c r="BB10" s="24">
        <f>IF(ISBLANK(Input!BB$34),"",Input!BB$34)</f>
      </c>
      <c r="BC10" s="24">
        <f>IF(ISBLANK(Input!BC$34),"",Input!BC$34)</f>
      </c>
      <c r="BD10" s="24">
        <f>IF(ISBLANK(Input!BD$34),"",Input!BD$34)</f>
      </c>
      <c r="BE10" s="24">
        <f>IF(ISBLANK(Input!BE$34),"",Input!BE$34)</f>
      </c>
      <c r="BF10" s="24">
        <f>IF(ISBLANK(Input!BF$34),"",Input!BF$34)</f>
      </c>
      <c r="BG10" s="24">
        <f>IF(ISBLANK(Input!BG$34),"",Input!BG$34)</f>
      </c>
      <c r="BH10" s="24">
        <f>IF(ISBLANK(Input!BH$34),"",Input!BH$34)</f>
      </c>
      <c r="BI10" s="24">
        <f>IF(ISBLANK(Input!BI$34),"",Input!BI$34)</f>
      </c>
      <c r="BJ10" s="24">
        <f>IF(ISBLANK(Input!BJ$34),"",Input!BJ$34)</f>
      </c>
      <c r="BK10" s="24">
        <f>IF(ISBLANK(Input!BK$34),"",Input!BK$34)</f>
      </c>
      <c r="BL10" s="24">
        <f>IF(ISBLANK(Input!BL$34),"",Input!BL$34)</f>
      </c>
      <c r="BM10" s="24">
        <f>IF(ISBLANK(Input!BM$34),"",Input!BM$34)</f>
      </c>
      <c r="BN10" s="24">
        <f>IF(ISBLANK(Input!BN$34),"",Input!BN$34)</f>
      </c>
      <c r="BO10" s="24">
        <f>IF(ISBLANK(Input!BO$34),"",Input!BO$34)</f>
      </c>
      <c r="BP10" s="24">
        <f>IF(ISBLANK(Input!BP$34),"",Input!BP$34)</f>
      </c>
      <c r="BQ10" s="24">
        <f>IF(ISBLANK(Input!BQ$34),"",Input!BQ$34)</f>
      </c>
      <c r="BR10" s="24">
        <f>IF(ISBLANK(Input!BR$34),"",Input!BR$34)</f>
      </c>
      <c r="BS10" s="24">
        <f>IF(ISBLANK(Input!BS$34),"",Input!BS$34)</f>
      </c>
      <c r="BT10" s="24">
        <f>IF(ISBLANK(Input!BT$34),"",Input!BT$34)</f>
      </c>
      <c r="BU10" s="24">
        <f>IF(ISBLANK(Input!BU$34),"",Input!BU$34)</f>
      </c>
      <c r="BV10" s="24">
        <f>IF(ISBLANK(Input!BV$34),"",Input!BV$34)</f>
      </c>
      <c r="BW10" s="24">
        <f>IF(ISBLANK(Input!BW$34),"",Input!BW$34)</f>
      </c>
      <c r="BX10" s="24">
        <f>IF(ISBLANK(Input!BX$34),"",Input!BX$34)</f>
      </c>
      <c r="BY10" s="24">
        <f>IF(ISBLANK(Input!BY$34),"",Input!BY$34)</f>
      </c>
      <c r="BZ10" s="24">
        <f>IF(ISBLANK(Input!BZ$34),"",Input!BZ$34)</f>
      </c>
      <c r="CA10" s="24">
        <f>IF(ISBLANK(Input!CA$34),"",Input!CA$34)</f>
      </c>
      <c r="CB10" s="24">
        <f>IF(ISBLANK(Input!CB$34),"",Input!CB$34)</f>
      </c>
      <c r="CC10" s="24">
        <f>IF(ISBLANK(Input!CC$34),"",Input!CC$34)</f>
      </c>
      <c r="CD10" s="24">
        <f>IF(ISBLANK(Input!CD$34),"",Input!CD$34)</f>
      </c>
      <c r="CE10" s="24">
        <f>IF(ISBLANK(Input!CE$34),"",Input!CE$34)</f>
      </c>
      <c r="CF10" s="24">
        <f>IF(ISBLANK(Input!CF$34),"",Input!CF$34)</f>
      </c>
      <c r="CG10" s="24">
        <f>IF(ISBLANK(Input!CG$34),"",Input!CG$34)</f>
      </c>
      <c r="CH10" s="24">
        <f>IF(ISBLANK(Input!CH$34),"",Input!CH$34)</f>
      </c>
      <c r="CI10" s="24">
        <f>IF(ISBLANK(Input!CI$34),"",Input!CI$34)</f>
      </c>
      <c r="CJ10" s="24">
        <f>IF(ISBLANK(Input!CJ$34),"",Input!CJ$34)</f>
      </c>
      <c r="CK10" s="24">
        <f>IF(ISBLANK(Input!CK$34),"",Input!CK$34)</f>
      </c>
      <c r="CL10" s="24">
        <f>IF(ISBLANK(Input!CL$34),"",Input!CL$34)</f>
      </c>
      <c r="CM10" s="24">
        <f>IF(ISBLANK(Input!CM$34),"",Input!CM$34)</f>
      </c>
      <c r="CN10" s="24">
        <f>IF(ISBLANK(Input!CN$34),"",Input!CN$34)</f>
      </c>
      <c r="CO10" s="24">
        <f>IF(ISBLANK(Input!CO$34),"",Input!CO$34)</f>
      </c>
      <c r="CP10" s="24">
        <f>IF(ISBLANK(Input!CP$34),"",Input!CP$34)</f>
      </c>
      <c r="CQ10" s="24">
        <f>IF(ISBLANK(Input!CQ$34),"",Input!CQ$34)</f>
      </c>
      <c r="CR10" s="24">
        <f>IF(ISBLANK(Input!CR$30),"",Input!CR$30)</f>
      </c>
      <c r="CS10" s="24">
        <f>IF(ISBLANK(Input!CS$32),"",Input!CS$32)</f>
      </c>
      <c r="CT10" s="24">
        <f>IF(ISBLANK(Input!CT$30),"",Input!CT$30)</f>
      </c>
      <c r="CU10" s="52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</row>
    <row r="11" spans="1:144" ht="11.25">
      <c r="A11" s="14"/>
      <c r="B11" s="14"/>
      <c r="C11" s="14" t="s">
        <v>24</v>
      </c>
      <c r="D11" s="23"/>
      <c r="E11" s="24"/>
      <c r="F11" s="24">
        <f>Input!F$47</f>
        <v>207.281</v>
      </c>
      <c r="G11" s="24">
        <f>Input!G$47</f>
        <v>219.526</v>
      </c>
      <c r="H11" s="24">
        <f>Input!H$47</f>
        <v>229.545</v>
      </c>
      <c r="I11" s="24">
        <f>Input!I$47</f>
        <v>238.744</v>
      </c>
      <c r="J11" s="24">
        <f>Input!J$47</f>
        <v>248.36</v>
      </c>
      <c r="K11" s="24">
        <f>Input!K$47</f>
        <v>259.347516654066</v>
      </c>
      <c r="L11" s="24">
        <f>Input!L$47</f>
        <v>270.92341913128433</v>
      </c>
      <c r="M11" s="24">
        <f>Input!M$47</f>
        <v>283.30882083560203</v>
      </c>
      <c r="N11" s="24">
        <f>Input!N$47</f>
        <v>295.9986628726255</v>
      </c>
      <c r="O11" s="24">
        <f>Input!O$47</f>
        <v>309.3652623892941</v>
      </c>
      <c r="P11" s="24">
        <f>Input!P$47</f>
        <v>323.30174270508024</v>
      </c>
      <c r="Q11" s="24">
        <f>Input!Q$47</f>
        <v>337.46764157440964</v>
      </c>
      <c r="R11" s="24">
        <f>Input!R$47</f>
        <v>351.9778813274727</v>
      </c>
      <c r="S11" s="24">
        <f>Input!S$47</f>
        <v>366.88501336736306</v>
      </c>
      <c r="T11" s="24">
        <f>Input!T$47</f>
        <v>382.1769449869485</v>
      </c>
      <c r="U11" s="24">
        <f>Input!U$47</f>
        <v>397.93464292348153</v>
      </c>
      <c r="V11" s="24">
        <f>Input!V$47</f>
        <v>414.2200878717117</v>
      </c>
      <c r="W11" s="24">
        <f>Input!W$47</f>
        <v>431.0650103666624</v>
      </c>
      <c r="X11" s="24">
        <f>Input!X$47</f>
        <v>448.53574225503206</v>
      </c>
      <c r="Y11" s="24">
        <f>Input!Y$47</f>
        <v>466.6627036760493</v>
      </c>
      <c r="Z11" s="24">
        <f>Input!Z$47</f>
        <v>485.45613740168534</v>
      </c>
      <c r="AA11" s="24">
        <f>Input!AA$47</f>
        <v>504.92379081925645</v>
      </c>
      <c r="AB11" s="24">
        <f>Input!AB$47</f>
        <v>525.1305770498005</v>
      </c>
      <c r="AC11" s="24">
        <f>Input!AC$47</f>
        <v>546.0680749378538</v>
      </c>
      <c r="AD11" s="24">
        <f>Input!AD$47</f>
        <v>567.8273425682916</v>
      </c>
      <c r="AE11" s="24">
        <f>Input!AE$47</f>
        <v>590.5551374917411</v>
      </c>
      <c r="AF11" s="24">
        <f>Input!AF$47</f>
        <v>614.2988696353594</v>
      </c>
      <c r="AG11" s="24">
        <f>Input!AG$47</f>
        <v>639.1605857248625</v>
      </c>
      <c r="AH11" s="24">
        <f>Input!AH$47</f>
        <v>665.154065514338</v>
      </c>
      <c r="AI11" s="24">
        <f>Input!AI$47</f>
        <v>692.2860036846048</v>
      </c>
      <c r="AJ11" s="24">
        <f>Input!AJ$47</f>
        <v>720.6117922158859</v>
      </c>
      <c r="AK11" s="24">
        <f>Input!AK$47</f>
        <v>750.0475545224415</v>
      </c>
      <c r="AL11" s="24">
        <f>Input!AL$47</f>
        <v>780.6080202965887</v>
      </c>
      <c r="AM11" s="24">
        <f>Input!AM$47</f>
        <v>812.2280826066354</v>
      </c>
      <c r="AN11" s="24">
        <f>Input!AN$47</f>
        <v>844.961389384057</v>
      </c>
      <c r="AO11" s="24">
        <f>Input!AO$47</f>
        <v>878.780366652139</v>
      </c>
      <c r="AP11" s="24">
        <f>Input!AP$47</f>
        <v>913.6858267602097</v>
      </c>
      <c r="AQ11" s="24">
        <f>Input!AQ$47</f>
        <v>949.7382784263575</v>
      </c>
      <c r="AR11" s="24">
        <f>Input!AR$47</f>
        <v>986.9012156147269</v>
      </c>
      <c r="AS11" s="24">
        <f>Input!AS$47</f>
        <v>1025.1796914491317</v>
      </c>
      <c r="AT11" s="24">
        <f>Input!AT$47</f>
        <v>1064.5210762631846</v>
      </c>
      <c r="AU11" s="24">
        <f>Input!AU$47</f>
        <v>1105.0983567494561</v>
      </c>
      <c r="AV11" s="24">
        <f>Input!AV$47</f>
        <v>1146.8084062642663</v>
      </c>
      <c r="AW11" s="24">
        <f>Input!AW$47</f>
        <v>1189.75864015359</v>
      </c>
      <c r="AX11" s="24">
        <f>Input!AX$47</f>
        <v>1234.1312021159524</v>
      </c>
      <c r="AY11" s="24">
        <f>Input!AY$47</f>
        <v>1279.9956272377885</v>
      </c>
      <c r="AZ11" s="24">
        <f>Input!AZ$47</f>
        <v>1327.4994050348637</v>
      </c>
      <c r="BA11" s="24">
        <f>Input!BA$47</f>
        <v>1376.7033445167315</v>
      </c>
      <c r="BB11" s="24">
        <f>Input!BB$47</f>
        <v>1427.6868929045086</v>
      </c>
      <c r="BC11" s="24">
        <f>Input!BC$47</f>
        <v>1480.7700848862262</v>
      </c>
      <c r="BD11" s="24">
        <f>Input!BD$47</f>
        <v>1535.7691740118385</v>
      </c>
      <c r="BE11" s="24">
        <f>Input!BE$47</f>
        <v>1592.9285873799965</v>
      </c>
      <c r="BF11" s="24">
        <f>Input!BF$47</f>
        <v>1652.013750689697</v>
      </c>
      <c r="BG11" s="24">
        <f>Input!BG$47</f>
        <v>1713.446745286926</v>
      </c>
      <c r="BH11" s="24">
        <f>Input!BH$47</f>
        <v>1777.3089006767145</v>
      </c>
      <c r="BI11" s="24">
        <f>Input!BI$47</f>
        <v>1843.496898283447</v>
      </c>
      <c r="BJ11" s="24">
        <f>Input!BJ$47</f>
        <v>1911.9433292234773</v>
      </c>
      <c r="BK11" s="24">
        <f>Input!BK$47</f>
        <v>1982.9156152660958</v>
      </c>
      <c r="BL11" s="24">
        <f>Input!BL$47</f>
        <v>2056.3036821189744</v>
      </c>
      <c r="BM11" s="24">
        <f>Input!BM$47</f>
        <v>2132.0065926835473</v>
      </c>
      <c r="BN11" s="24">
        <f>Input!BN$47</f>
        <v>2210.139619368802</v>
      </c>
      <c r="BO11" s="24">
        <f>Input!BO$47</f>
        <v>2290.9238585203975</v>
      </c>
      <c r="BP11" s="24">
        <f>Input!BP$47</f>
        <v>2374.463709419687</v>
      </c>
      <c r="BQ11" s="24">
        <f>Input!BQ$47</f>
        <v>2461.101063928899</v>
      </c>
      <c r="BR11" s="24">
        <f>Input!BR$47</f>
        <v>2551.0362801461793</v>
      </c>
      <c r="BS11" s="24">
        <f>Input!BS$47</f>
        <v>2644.208932758048</v>
      </c>
      <c r="BT11" s="24">
        <f>Input!BT$47</f>
        <v>2740.8657990648253</v>
      </c>
      <c r="BU11" s="24">
        <f>Input!BU$47</f>
        <v>2841.1888986679496</v>
      </c>
      <c r="BV11" s="24">
        <f>Input!BV$47</f>
        <v>2945.158242075217</v>
      </c>
      <c r="BW11" s="24">
        <f>Input!BW$47</f>
        <v>3052.9137860238257</v>
      </c>
      <c r="BX11" s="24">
        <f>Input!BX$47</f>
        <v>3164.513670746111</v>
      </c>
      <c r="BY11" s="24">
        <f>Input!BY$47</f>
        <v>3280.079970218471</v>
      </c>
      <c r="BZ11" s="24">
        <f>Input!BZ$47</f>
        <v>3399.7468406228118</v>
      </c>
      <c r="CA11" s="24">
        <f>Input!CA$47</f>
        <v>3523.660857188282</v>
      </c>
      <c r="CB11" s="24">
        <f>Input!CB$47</f>
        <v>3651.9865878277565</v>
      </c>
      <c r="CC11" s="24">
        <f>Input!CC$47</f>
        <v>3784.918669424186</v>
      </c>
      <c r="CD11" s="24">
        <f>Input!CD$47</f>
        <v>3922.7004844486464</v>
      </c>
      <c r="CE11" s="24">
        <f>Input!CE$47</f>
        <v>4065.311429950539</v>
      </c>
      <c r="CF11" s="24">
        <f>Input!CF$47</f>
        <v>4213.152900202695</v>
      </c>
      <c r="CG11" s="24">
        <f>Input!CG$47</f>
        <v>4366.204536898576</v>
      </c>
      <c r="CH11" s="24">
        <f>Input!CH$47</f>
        <v>4525.120873218886</v>
      </c>
      <c r="CI11" s="24">
        <f>Input!CI$47</f>
        <v>4689.694364480967</v>
      </c>
      <c r="CJ11" s="24">
        <f>Input!CJ$47</f>
        <v>4860.372592345486</v>
      </c>
      <c r="CK11" s="24">
        <f>Input!CK$47</f>
        <v>5037.519199528962</v>
      </c>
      <c r="CL11" s="24">
        <f>Input!CL$47</f>
        <v>5221.119302063425</v>
      </c>
      <c r="CM11" s="24">
        <f>Input!CM$47</f>
        <v>5411.640585800015</v>
      </c>
      <c r="CN11" s="24">
        <f>Input!CN$47</f>
        <v>5609.353668108785</v>
      </c>
      <c r="CO11" s="24">
        <f>Input!CO$47</f>
        <v>5814.160137885208</v>
      </c>
      <c r="CP11" s="24">
        <f>Input!CP$47</f>
        <v>6026.773256297249</v>
      </c>
      <c r="CQ11" s="24">
        <f>Input!CQ$47</f>
        <v>6247.102108632849</v>
      </c>
      <c r="CR11" s="24">
        <f>IF(ISBLANK(Input!CR$30),"",Input!CR$30)</f>
      </c>
      <c r="CS11" s="24">
        <f>IF(ISBLANK(Input!CS$32),"",Input!CS$32)</f>
      </c>
      <c r="CT11" s="24">
        <f>IF(ISBLANK(Input!CT$30),"",Input!CT$30)</f>
      </c>
      <c r="CU11" s="52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</row>
    <row r="12" spans="1:144" ht="11.25">
      <c r="A12" s="14"/>
      <c r="B12" s="14"/>
      <c r="C12" s="14" t="s">
        <v>12</v>
      </c>
      <c r="D12" s="23"/>
      <c r="E12" s="24"/>
      <c r="F12" s="24">
        <f>IF(ISBLANK(Input!F$39),"",Input!F$39)</f>
        <v>0</v>
      </c>
      <c r="G12" s="24">
        <f>IF(ISBLANK(Input!G$39),"",Input!G$39)</f>
        <v>0</v>
      </c>
      <c r="H12" s="24">
        <f>IF(ISBLANK(Input!H$39),"",Input!H$39)</f>
        <v>0</v>
      </c>
      <c r="I12" s="24">
        <f>IF(ISBLANK(Input!I$39),"",Input!I$39)</f>
        <v>0</v>
      </c>
      <c r="J12" s="24">
        <f>IF(ISBLANK(Input!J$39),"",Input!J$39)</f>
        <v>0</v>
      </c>
      <c r="K12" s="24">
        <f>IF(ISBLANK(Input!K$39),"",Input!K$39)</f>
        <v>0</v>
      </c>
      <c r="L12" s="24">
        <f>IF(ISBLANK(Input!L$39),"",Input!L$39)</f>
        <v>0</v>
      </c>
      <c r="M12" s="24">
        <f>IF(ISBLANK(Input!M$39),"",Input!M$39)</f>
        <v>0</v>
      </c>
      <c r="N12" s="24">
        <f>IF(ISBLANK(Input!N$39),"",Input!N$39)</f>
        <v>0</v>
      </c>
      <c r="O12" s="24">
        <f>IF(ISBLANK(Input!O$39),"",Input!O$39)</f>
        <v>0</v>
      </c>
      <c r="P12" s="24">
        <f>IF(ISBLANK(Input!P$39),"",Input!P$39)</f>
      </c>
      <c r="Q12" s="24">
        <f>IF(ISBLANK(Input!Q$39),"",Input!Q$39)</f>
      </c>
      <c r="R12" s="24">
        <f>IF(ISBLANK(Input!R$39),"",Input!R$39)</f>
      </c>
      <c r="S12" s="24">
        <f>IF(ISBLANK(Input!S$39),"",Input!S$39)</f>
      </c>
      <c r="T12" s="24">
        <f>IF(ISBLANK(Input!T$39),"",Input!T$39)</f>
      </c>
      <c r="U12" s="24">
        <f>IF(ISBLANK(Input!U$39),"",Input!U$39)</f>
      </c>
      <c r="V12" s="24">
        <f>IF(ISBLANK(Input!V$39),"",Input!V$39)</f>
      </c>
      <c r="W12" s="24">
        <f>IF(ISBLANK(Input!W$39),"",Input!W$39)</f>
      </c>
      <c r="X12" s="24">
        <f>IF(ISBLANK(Input!X$39),"",Input!X$39)</f>
      </c>
      <c r="Y12" s="24">
        <f>IF(ISBLANK(Input!Y$39),"",Input!Y$39)</f>
      </c>
      <c r="Z12" s="24">
        <f>IF(ISBLANK(Input!Z$39),"",Input!Z$39)</f>
      </c>
      <c r="AA12" s="24">
        <f>IF(ISBLANK(Input!AA$39),"",Input!AA$39)</f>
      </c>
      <c r="AB12" s="24">
        <f>IF(ISBLANK(Input!AB$39),"",Input!AB$39)</f>
      </c>
      <c r="AC12" s="24">
        <f>IF(ISBLANK(Input!AC$39),"",Input!AC$39)</f>
      </c>
      <c r="AD12" s="24">
        <f>IF(ISBLANK(Input!AD$39),"",Input!AD$39)</f>
      </c>
      <c r="AE12" s="24">
        <f>IF(ISBLANK(Input!AE$39),"",Input!AE$39)</f>
      </c>
      <c r="AF12" s="24">
        <f>IF(ISBLANK(Input!AF$39),"",Input!AF$39)</f>
      </c>
      <c r="AG12" s="24">
        <f>IF(ISBLANK(Input!AG$39),"",Input!AG$39)</f>
      </c>
      <c r="AH12" s="24">
        <f>IF(ISBLANK(Input!AH$39),"",Input!AH$39)</f>
      </c>
      <c r="AI12" s="24">
        <f>IF(ISBLANK(Input!AI$39),"",Input!AI$39)</f>
      </c>
      <c r="AJ12" s="24">
        <f>IF(ISBLANK(Input!AJ$39),"",Input!AJ$39)</f>
      </c>
      <c r="AK12" s="24">
        <f>IF(ISBLANK(Input!AK$39),"",Input!AK$39)</f>
      </c>
      <c r="AL12" s="24">
        <f>IF(ISBLANK(Input!AL$39),"",Input!AL$39)</f>
      </c>
      <c r="AM12" s="24">
        <f>IF(ISBLANK(Input!AM$39),"",Input!AM$39)</f>
      </c>
      <c r="AN12" s="24">
        <f>IF(ISBLANK(Input!AN$39),"",Input!AN$39)</f>
      </c>
      <c r="AO12" s="24">
        <f>IF(ISBLANK(Input!AO$39),"",Input!AO$39)</f>
      </c>
      <c r="AP12" s="24">
        <f>IF(ISBLANK(Input!AP$39),"",Input!AP$39)</f>
      </c>
      <c r="AQ12" s="24">
        <f>IF(ISBLANK(Input!AQ$39),"",Input!AQ$39)</f>
      </c>
      <c r="AR12" s="24">
        <f>IF(ISBLANK(Input!AR$39),"",Input!AR$39)</f>
      </c>
      <c r="AS12" s="24">
        <f>IF(ISBLANK(Input!AS$39),"",Input!AS$39)</f>
      </c>
      <c r="AT12" s="24">
        <f>IF(ISBLANK(Input!AT$39),"",Input!AT$39)</f>
      </c>
      <c r="AU12" s="24">
        <f>IF(ISBLANK(Input!AU$39),"",Input!AU$39)</f>
      </c>
      <c r="AV12" s="24">
        <f>IF(ISBLANK(Input!AV$39),"",Input!AV$39)</f>
      </c>
      <c r="AW12" s="24">
        <f>IF(ISBLANK(Input!AW$39),"",Input!AW$39)</f>
      </c>
      <c r="AX12" s="24">
        <f>IF(ISBLANK(Input!AX$39),"",Input!AX$39)</f>
      </c>
      <c r="AY12" s="24">
        <f>IF(ISBLANK(Input!AY$39),"",Input!AY$39)</f>
      </c>
      <c r="AZ12" s="24">
        <f>IF(ISBLANK(Input!AZ$39),"",Input!AZ$39)</f>
      </c>
      <c r="BA12" s="24">
        <f>IF(ISBLANK(Input!BA$39),"",Input!BA$39)</f>
      </c>
      <c r="BB12" s="24">
        <f>IF(ISBLANK(Input!BB$39),"",Input!BB$39)</f>
      </c>
      <c r="BC12" s="24">
        <f>IF(ISBLANK(Input!BC$39),"",Input!BC$39)</f>
      </c>
      <c r="BD12" s="24">
        <f>IF(ISBLANK(Input!BD$39),"",Input!BD$39)</f>
      </c>
      <c r="BE12" s="24">
        <f>IF(ISBLANK(Input!BE$39),"",Input!BE$39)</f>
      </c>
      <c r="BF12" s="24">
        <f>IF(ISBLANK(Input!BF$39),"",Input!BF$39)</f>
      </c>
      <c r="BG12" s="24">
        <f>IF(ISBLANK(Input!BG$39),"",Input!BG$39)</f>
      </c>
      <c r="BH12" s="24">
        <f>IF(ISBLANK(Input!BH$39),"",Input!BH$39)</f>
      </c>
      <c r="BI12" s="24">
        <f>IF(ISBLANK(Input!BI$39),"",Input!BI$39)</f>
      </c>
      <c r="BJ12" s="24">
        <f>IF(ISBLANK(Input!BJ$39),"",Input!BJ$39)</f>
      </c>
      <c r="BK12" s="24">
        <f>IF(ISBLANK(Input!BK$39),"",Input!BK$39)</f>
      </c>
      <c r="BL12" s="24">
        <f>IF(ISBLANK(Input!BL$39),"",Input!BL$39)</f>
      </c>
      <c r="BM12" s="24">
        <f>IF(ISBLANK(Input!BM$39),"",Input!BM$39)</f>
      </c>
      <c r="BN12" s="24">
        <f>IF(ISBLANK(Input!BN$39),"",Input!BN$39)</f>
      </c>
      <c r="BO12" s="24">
        <f>IF(ISBLANK(Input!BO$39),"",Input!BO$39)</f>
      </c>
      <c r="BP12" s="24">
        <f>IF(ISBLANK(Input!BP$39),"",Input!BP$39)</f>
      </c>
      <c r="BQ12" s="24">
        <f>IF(ISBLANK(Input!BQ$39),"",Input!BQ$39)</f>
      </c>
      <c r="BR12" s="24">
        <f>IF(ISBLANK(Input!BR$39),"",Input!BR$39)</f>
      </c>
      <c r="BS12" s="24">
        <f>IF(ISBLANK(Input!BS$39),"",Input!BS$39)</f>
      </c>
      <c r="BT12" s="24">
        <f>IF(ISBLANK(Input!BT$39),"",Input!BT$39)</f>
      </c>
      <c r="BU12" s="24">
        <f>IF(ISBLANK(Input!BU$39),"",Input!BU$39)</f>
      </c>
      <c r="BV12" s="24">
        <f>IF(ISBLANK(Input!BV$39),"",Input!BV$39)</f>
      </c>
      <c r="BW12" s="24">
        <f>IF(ISBLANK(Input!BW$39),"",Input!BW$39)</f>
      </c>
      <c r="BX12" s="24">
        <f>IF(ISBLANK(Input!BX$39),"",Input!BX$39)</f>
      </c>
      <c r="BY12" s="24">
        <f>IF(ISBLANK(Input!BY$39),"",Input!BY$39)</f>
      </c>
      <c r="BZ12" s="24">
        <f>IF(ISBLANK(Input!BZ$39),"",Input!BZ$39)</f>
      </c>
      <c r="CA12" s="24">
        <f>IF(ISBLANK(Input!CA$39),"",Input!CA$39)</f>
      </c>
      <c r="CB12" s="24">
        <f>IF(ISBLANK(Input!CB$39),"",Input!CB$39)</f>
      </c>
      <c r="CC12" s="24">
        <f>IF(ISBLANK(Input!CC$39),"",Input!CC$39)</f>
      </c>
      <c r="CD12" s="24">
        <f>IF(ISBLANK(Input!CD$39),"",Input!CD$39)</f>
      </c>
      <c r="CE12" s="24">
        <f>IF(ISBLANK(Input!CE$39),"",Input!CE$39)</f>
      </c>
      <c r="CF12" s="24">
        <f>IF(ISBLANK(Input!CF$39),"",Input!CF$39)</f>
      </c>
      <c r="CG12" s="24">
        <f>IF(ISBLANK(Input!CG$39),"",Input!CG$39)</f>
      </c>
      <c r="CH12" s="24">
        <f>IF(ISBLANK(Input!CH$39),"",Input!CH$39)</f>
      </c>
      <c r="CI12" s="24">
        <f>IF(ISBLANK(Input!CI$39),"",Input!CI$39)</f>
      </c>
      <c r="CJ12" s="24">
        <f>IF(ISBLANK(Input!CJ$39),"",Input!CJ$39)</f>
      </c>
      <c r="CK12" s="24">
        <f>IF(ISBLANK(Input!CK$39),"",Input!CK$39)</f>
      </c>
      <c r="CL12" s="24">
        <f>IF(ISBLANK(Input!CL$39),"",Input!CL$39)</f>
      </c>
      <c r="CM12" s="24">
        <f>IF(ISBLANK(Input!CM$39),"",Input!CM$39)</f>
      </c>
      <c r="CN12" s="24">
        <f>IF(ISBLANK(Input!CN$39),"",Input!CN$39)</f>
      </c>
      <c r="CO12" s="24">
        <f>IF(ISBLANK(Input!CO$39),"",Input!CO$39)</f>
      </c>
      <c r="CP12" s="24">
        <f>IF(ISBLANK(Input!CP$39),"",Input!CP$39)</f>
      </c>
      <c r="CQ12" s="24">
        <f>IF(ISBLANK(Input!CQ$39),"",Input!CQ$39)</f>
      </c>
      <c r="CR12" s="24">
        <f>IF(ISBLANK(Input!CR$39),"",Input!CR$39)</f>
      </c>
      <c r="CS12" s="24">
        <f>IF(ISBLANK(Input!CS$39),"",Input!CS$39)</f>
      </c>
      <c r="CT12" s="24">
        <f>IF(ISBLANK(Input!CT$39),"",Input!CT$39)</f>
      </c>
      <c r="CU12" s="52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</row>
    <row r="13" spans="1:144" ht="11.25">
      <c r="A13" s="14"/>
      <c r="B13" s="14"/>
      <c r="C13" s="14" t="s">
        <v>118</v>
      </c>
      <c r="D13" s="23"/>
      <c r="E13" s="24"/>
      <c r="F13" s="24">
        <f>IF(ISBLANK(Input!F$36),"",Input!F$36)</f>
        <v>0.019</v>
      </c>
      <c r="G13" s="24">
        <f>IF(ISBLANK(Input!G$36),"",Input!G$36)</f>
        <v>0.03</v>
      </c>
      <c r="H13" s="24">
        <f>IF(ISBLANK(Input!H$36),"",Input!H$36)</f>
        <v>0.031</v>
      </c>
      <c r="I13" s="24">
        <f>IF(ISBLANK(Input!I$36),"",Input!I$36)</f>
        <v>0.035</v>
      </c>
      <c r="J13" s="24">
        <f>IF(ISBLANK(Input!J$36),"",Input!J$36)</f>
        <v>0.038</v>
      </c>
      <c r="K13" s="24">
        <f>IF(ISBLANK(Input!K$36),"",Input!K$36)</f>
      </c>
      <c r="L13" s="24">
        <f>IF(ISBLANK(Input!L$36),"",Input!L$36)</f>
      </c>
      <c r="M13" s="24">
        <f>IF(ISBLANK(Input!M$36),"",Input!M$36)</f>
      </c>
      <c r="N13" s="24">
        <f>IF(ISBLANK(Input!N$36),"",Input!N$36)</f>
      </c>
      <c r="O13" s="24">
        <f>IF(ISBLANK(Input!O$36),"",Input!O$36)</f>
      </c>
      <c r="P13" s="24">
        <f>IF(ISBLANK(Input!P$36),"",Input!P$36)</f>
      </c>
      <c r="Q13" s="24">
        <f>IF(ISBLANK(Input!Q$36),"",Input!Q$36)</f>
      </c>
      <c r="R13" s="24">
        <f>IF(ISBLANK(Input!R$36),"",Input!R$36)</f>
      </c>
      <c r="S13" s="24">
        <f>IF(ISBLANK(Input!S$36),"",Input!S$36)</f>
      </c>
      <c r="T13" s="24">
        <f>IF(ISBLANK(Input!T$36),"",Input!T$36)</f>
      </c>
      <c r="U13" s="24">
        <f>IF(ISBLANK(Input!U$36),"",Input!U$36)</f>
      </c>
      <c r="V13" s="24">
        <f>IF(ISBLANK(Input!V$36),"",Input!V$36)</f>
      </c>
      <c r="W13" s="24">
        <f>IF(ISBLANK(Input!W$36),"",Input!W$36)</f>
      </c>
      <c r="X13" s="24">
        <f>IF(ISBLANK(Input!X$36),"",Input!X$36)</f>
      </c>
      <c r="Y13" s="24">
        <f>IF(ISBLANK(Input!Y$36),"",Input!Y$36)</f>
      </c>
      <c r="Z13" s="24">
        <f>IF(ISBLANK(Input!Z$36),"",Input!Z$36)</f>
      </c>
      <c r="AA13" s="24">
        <f>IF(ISBLANK(Input!AA$36),"",Input!AA$36)</f>
      </c>
      <c r="AB13" s="24">
        <f>IF(ISBLANK(Input!AB$36),"",Input!AB$36)</f>
      </c>
      <c r="AC13" s="24">
        <f>IF(ISBLANK(Input!AC$36),"",Input!AC$36)</f>
      </c>
      <c r="AD13" s="24">
        <f>IF(ISBLANK(Input!AD$36),"",Input!AD$36)</f>
      </c>
      <c r="AE13" s="24">
        <f>IF(ISBLANK(Input!AE$36),"",Input!AE$36)</f>
      </c>
      <c r="AF13" s="24">
        <f>IF(ISBLANK(Input!AF$36),"",Input!AF$36)</f>
      </c>
      <c r="AG13" s="24">
        <f>IF(ISBLANK(Input!AG$36),"",Input!AG$36)</f>
      </c>
      <c r="AH13" s="24">
        <f>IF(ISBLANK(Input!AH$36),"",Input!AH$36)</f>
      </c>
      <c r="AI13" s="24">
        <f>IF(ISBLANK(Input!AI$36),"",Input!AI$36)</f>
      </c>
      <c r="AJ13" s="24">
        <f>IF(ISBLANK(Input!AJ$36),"",Input!AJ$36)</f>
      </c>
      <c r="AK13" s="24">
        <f>IF(ISBLANK(Input!AK$36),"",Input!AK$36)</f>
      </c>
      <c r="AL13" s="24">
        <f>IF(ISBLANK(Input!AL$36),"",Input!AL$36)</f>
      </c>
      <c r="AM13" s="24">
        <f>IF(ISBLANK(Input!AM$36),"",Input!AM$36)</f>
      </c>
      <c r="AN13" s="24">
        <f>IF(ISBLANK(Input!AN$36),"",Input!AN$36)</f>
      </c>
      <c r="AO13" s="24">
        <f>IF(ISBLANK(Input!AO$36),"",Input!AO$36)</f>
      </c>
      <c r="AP13" s="24">
        <f>IF(ISBLANK(Input!AP$36),"",Input!AP$36)</f>
      </c>
      <c r="AQ13" s="24">
        <f>IF(ISBLANK(Input!AQ$36),"",Input!AQ$36)</f>
      </c>
      <c r="AR13" s="24">
        <f>IF(ISBLANK(Input!AR$36),"",Input!AR$36)</f>
      </c>
      <c r="AS13" s="24">
        <f>IF(ISBLANK(Input!AS$36),"",Input!AS$36)</f>
      </c>
      <c r="AT13" s="24">
        <f>IF(ISBLANK(Input!AT$36),"",Input!AT$36)</f>
      </c>
      <c r="AU13" s="24">
        <f>IF(ISBLANK(Input!AU$36),"",Input!AU$36)</f>
      </c>
      <c r="AV13" s="24">
        <f>IF(ISBLANK(Input!AV$36),"",Input!AV$36)</f>
      </c>
      <c r="AW13" s="24">
        <f>IF(ISBLANK(Input!AW$36),"",Input!AW$36)</f>
      </c>
      <c r="AX13" s="24">
        <f>IF(ISBLANK(Input!AX$36),"",Input!AX$36)</f>
      </c>
      <c r="AY13" s="24">
        <f>IF(ISBLANK(Input!AY$36),"",Input!AY$36)</f>
      </c>
      <c r="AZ13" s="24">
        <f>IF(ISBLANK(Input!AZ$36),"",Input!AZ$36)</f>
      </c>
      <c r="BA13" s="24">
        <f>IF(ISBLANK(Input!BA$36),"",Input!BA$36)</f>
      </c>
      <c r="BB13" s="24">
        <f>IF(ISBLANK(Input!BB$36),"",Input!BB$36)</f>
      </c>
      <c r="BC13" s="24">
        <f>IF(ISBLANK(Input!BC$36),"",Input!BC$36)</f>
      </c>
      <c r="BD13" s="24">
        <f>IF(ISBLANK(Input!BD$36),"",Input!BD$36)</f>
      </c>
      <c r="BE13" s="24">
        <f>IF(ISBLANK(Input!BE$36),"",Input!BE$36)</f>
      </c>
      <c r="BF13" s="24">
        <f>IF(ISBLANK(Input!BF$36),"",Input!BF$36)</f>
      </c>
      <c r="BG13" s="24">
        <f>IF(ISBLANK(Input!BG$36),"",Input!BG$36)</f>
      </c>
      <c r="BH13" s="24">
        <f>IF(ISBLANK(Input!BH$36),"",Input!BH$36)</f>
      </c>
      <c r="BI13" s="24">
        <f>IF(ISBLANK(Input!BI$36),"",Input!BI$36)</f>
      </c>
      <c r="BJ13" s="24">
        <f>IF(ISBLANK(Input!BJ$36),"",Input!BJ$36)</f>
      </c>
      <c r="BK13" s="24">
        <f>IF(ISBLANK(Input!BK$36),"",Input!BK$36)</f>
      </c>
      <c r="BL13" s="24">
        <f>IF(ISBLANK(Input!BL$36),"",Input!BL$36)</f>
      </c>
      <c r="BM13" s="24">
        <f>IF(ISBLANK(Input!BM$36),"",Input!BM$36)</f>
      </c>
      <c r="BN13" s="24">
        <f>IF(ISBLANK(Input!BN$36),"",Input!BN$36)</f>
      </c>
      <c r="BO13" s="24">
        <f>IF(ISBLANK(Input!BO$36),"",Input!BO$36)</f>
      </c>
      <c r="BP13" s="24">
        <f>IF(ISBLANK(Input!BP$36),"",Input!BP$36)</f>
      </c>
      <c r="BQ13" s="24">
        <f>IF(ISBLANK(Input!BQ$36),"",Input!BQ$36)</f>
      </c>
      <c r="BR13" s="24">
        <f>IF(ISBLANK(Input!BR$36),"",Input!BR$36)</f>
      </c>
      <c r="BS13" s="24">
        <f>IF(ISBLANK(Input!BS$36),"",Input!BS$36)</f>
      </c>
      <c r="BT13" s="24">
        <f>IF(ISBLANK(Input!BT$36),"",Input!BT$36)</f>
      </c>
      <c r="BU13" s="24">
        <f>IF(ISBLANK(Input!BU$36),"",Input!BU$36)</f>
      </c>
      <c r="BV13" s="24">
        <f>IF(ISBLANK(Input!BV$36),"",Input!BV$36)</f>
      </c>
      <c r="BW13" s="24">
        <f>IF(ISBLANK(Input!BW$36),"",Input!BW$36)</f>
      </c>
      <c r="BX13" s="24">
        <f>IF(ISBLANK(Input!BX$36),"",Input!BX$36)</f>
      </c>
      <c r="BY13" s="24">
        <f>IF(ISBLANK(Input!BY$36),"",Input!BY$36)</f>
      </c>
      <c r="BZ13" s="24">
        <f>IF(ISBLANK(Input!BZ$36),"",Input!BZ$36)</f>
      </c>
      <c r="CA13" s="24">
        <f>IF(ISBLANK(Input!CA$36),"",Input!CA$36)</f>
      </c>
      <c r="CB13" s="24">
        <f>IF(ISBLANK(Input!CB$36),"",Input!CB$36)</f>
      </c>
      <c r="CC13" s="24">
        <f>IF(ISBLANK(Input!CC$36),"",Input!CC$36)</f>
      </c>
      <c r="CD13" s="24">
        <f>IF(ISBLANK(Input!CD$36),"",Input!CD$36)</f>
      </c>
      <c r="CE13" s="24">
        <f>IF(ISBLANK(Input!CE$36),"",Input!CE$36)</f>
      </c>
      <c r="CF13" s="24">
        <f>IF(ISBLANK(Input!CF$36),"",Input!CF$36)</f>
      </c>
      <c r="CG13" s="24">
        <f>IF(ISBLANK(Input!CG$36),"",Input!CG$36)</f>
      </c>
      <c r="CH13" s="24">
        <f>IF(ISBLANK(Input!CH$36),"",Input!CH$36)</f>
      </c>
      <c r="CI13" s="24">
        <f>IF(ISBLANK(Input!CI$36),"",Input!CI$36)</f>
      </c>
      <c r="CJ13" s="24">
        <f>IF(ISBLANK(Input!CJ$36),"",Input!CJ$36)</f>
      </c>
      <c r="CK13" s="24">
        <f>IF(ISBLANK(Input!CK$36),"",Input!CK$36)</f>
      </c>
      <c r="CL13" s="24">
        <f>IF(ISBLANK(Input!CL$36),"",Input!CL$36)</f>
      </c>
      <c r="CM13" s="24">
        <f>IF(ISBLANK(Input!CM$36),"",Input!CM$36)</f>
      </c>
      <c r="CN13" s="24">
        <f>IF(ISBLANK(Input!CN$36),"",Input!CN$36)</f>
      </c>
      <c r="CO13" s="24">
        <f>IF(ISBLANK(Input!CO$36),"",Input!CO$36)</f>
      </c>
      <c r="CP13" s="24">
        <f>IF(ISBLANK(Input!CP$36),"",Input!CP$36)</f>
      </c>
      <c r="CQ13" s="24">
        <f>IF(ISBLANK(Input!CQ$36),"",Input!CQ$36)</f>
      </c>
      <c r="CR13" s="24"/>
      <c r="CS13" s="24"/>
      <c r="CT13" s="24"/>
      <c r="CU13" s="52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</row>
    <row r="14" spans="1:144" ht="11.25">
      <c r="A14" s="14"/>
      <c r="B14" s="14"/>
      <c r="C14" s="14" t="s">
        <v>21</v>
      </c>
      <c r="D14" s="25">
        <f>Input!$C$25</f>
        <v>40</v>
      </c>
      <c r="E14" s="24"/>
      <c r="F14" s="2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>
        <f>IF(ISBLANK(Input!CR$30),"",Input!CR$30)</f>
      </c>
      <c r="CS14" s="24">
        <f>IF(ISBLANK(Input!CS$32),"",Input!CS$32)</f>
      </c>
      <c r="CT14" s="24">
        <f>IF(ISBLANK(Input!CT$30),"",Input!CT$30)</f>
      </c>
      <c r="CU14" s="52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</row>
    <row r="15" spans="1:144" ht="11.25">
      <c r="A15" s="14"/>
      <c r="B15" s="14"/>
      <c r="C15" s="14" t="s">
        <v>22</v>
      </c>
      <c r="D15" s="93">
        <f>Input!$C$27</f>
        <v>2021</v>
      </c>
      <c r="E15" s="24"/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>
        <f>IF(ISBLANK(Input!CR$30),"",Input!CR$30)</f>
      </c>
      <c r="CS15" s="24">
        <f>IF(ISBLANK(Input!CS$32),"",Input!CS$32)</f>
      </c>
      <c r="CT15" s="24">
        <f>IF(ISBLANK(Input!CT$30),"",Input!CT$30)</f>
      </c>
      <c r="CU15" s="52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</row>
    <row r="16" spans="1:144" ht="11.25">
      <c r="A16" s="14"/>
      <c r="B16" s="14"/>
      <c r="C16" s="14" t="s">
        <v>7</v>
      </c>
      <c r="D16" s="92">
        <f>Input!$C$17</f>
        <v>0.24</v>
      </c>
      <c r="E16" s="24"/>
      <c r="F16" s="27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>
        <f>IF(ISBLANK(Input!CR$30),"",Input!CR$30)</f>
      </c>
      <c r="CS16" s="24">
        <f>IF(ISBLANK(Input!CS$32),"",Input!CS$32)</f>
      </c>
      <c r="CT16" s="24">
        <f>IF(ISBLANK(Input!CT$30),"",Input!CT$30)</f>
      </c>
      <c r="CU16" s="52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</row>
    <row r="17" spans="1:144" ht="11.25">
      <c r="A17" s="14"/>
      <c r="B17" s="14"/>
      <c r="C17" s="14" t="s">
        <v>6</v>
      </c>
      <c r="D17" s="29">
        <f>Input!$C$14</f>
        <v>0.0865</v>
      </c>
      <c r="E17" s="24"/>
      <c r="F17" s="27"/>
      <c r="G17" s="2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24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>
        <f>IF(ISBLANK(Input!CR$30),"",Input!CR$30)</f>
      </c>
      <c r="CS17" s="24">
        <f>IF(ISBLANK(Input!CS$32),"",Input!CS$32)</f>
      </c>
      <c r="CT17" s="24">
        <f>IF(ISBLANK(Input!CT$30),"",Input!CT$30)</f>
      </c>
      <c r="CU17" s="52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</row>
    <row r="18" spans="1:144" ht="11.25">
      <c r="A18" s="14"/>
      <c r="B18" s="14"/>
      <c r="C18" s="14" t="s">
        <v>10</v>
      </c>
      <c r="D18" s="29">
        <f>$D$17*(1-$D$16)</f>
        <v>0.06573999999999999</v>
      </c>
      <c r="E18" s="24"/>
      <c r="F18" s="27"/>
      <c r="G18" s="2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24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>
        <f>IF(ISBLANK(Input!CR$30),"",Input!CR$30)</f>
      </c>
      <c r="CS18" s="24">
        <f>IF(ISBLANK(Input!CS$32),"",Input!CS$32)</f>
      </c>
      <c r="CT18" s="24">
        <f>IF(ISBLANK(Input!CT$30),"",Input!CT$30)</f>
      </c>
      <c r="CU18" s="52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</row>
    <row r="19" spans="1:144" ht="11.25">
      <c r="A19" s="14"/>
      <c r="B19" s="14"/>
      <c r="C19" s="14" t="s">
        <v>11</v>
      </c>
      <c r="D19" s="28">
        <f>($D$18/26)/((1+$D$18)^(1/26)-1)-1</f>
        <v>0.03125750661309379</v>
      </c>
      <c r="E19" s="24"/>
      <c r="F19" s="27"/>
      <c r="G19" s="2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>
        <f>IF(ISBLANK(Input!CR$30),"",Input!CR$30)</f>
      </c>
      <c r="CS19" s="24">
        <f>IF(ISBLANK(Input!CS$32),"",Input!CS$32)</f>
      </c>
      <c r="CT19" s="24">
        <f>IF(ISBLANK(Input!CT$30),"",Input!CT$30)</f>
      </c>
      <c r="CU19" s="52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</row>
    <row r="20" spans="1:144" ht="11.25">
      <c r="A20" s="14"/>
      <c r="B20" s="14"/>
      <c r="C20" s="14"/>
      <c r="D20" s="28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24">
        <f>IF(ISBLANK(Input!CR$30),"",Input!CR$30)</f>
      </c>
      <c r="CS20" s="24">
        <f>IF(ISBLANK(Input!CS$32),"",Input!CS$32)</f>
      </c>
      <c r="CT20" s="24">
        <f>IF(ISBLANK(Input!CT$30),"",Input!CT$30)</f>
      </c>
      <c r="CU20" s="52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</row>
    <row r="21" spans="1:144" ht="11.25">
      <c r="A21" s="14"/>
      <c r="B21" s="15" t="s">
        <v>2</v>
      </c>
      <c r="C21" s="14"/>
      <c r="D21" s="25"/>
      <c r="E21" s="25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24">
        <f>IF(ISBLANK(Input!CR$30),"",Input!CR$30)</f>
      </c>
      <c r="CS21" s="24">
        <f>IF(ISBLANK(Input!CS$32),"",Input!CS$32)</f>
      </c>
      <c r="CT21" s="24">
        <f>IF(ISBLANK(Input!CT$30),"",Input!CT$30)</f>
      </c>
      <c r="CU21" s="52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</row>
    <row r="22" spans="1:144" ht="11.25">
      <c r="A22" s="14"/>
      <c r="B22" s="14"/>
      <c r="C22" s="14" t="s">
        <v>45</v>
      </c>
      <c r="E22" s="25"/>
      <c r="F22" s="28">
        <f ca="1">(NPV($D$18,OFFSET(F$6,0,0,1,$D$14))-E$42/(1+$D$19))/NPV($D$18,OFFSET(F$5,0,0,1,$D$14))</f>
        <v>0.04714475910524413</v>
      </c>
      <c r="G22" s="28">
        <f aca="true" ca="1" t="shared" si="7" ref="G22:BR22">(NPV($D$18,OFFSET(G$6,0,0,1,$D$14))-F$42/(1+$D$19))/NPV($D$18,OFFSET(G$5,0,0,1,$D$14))</f>
        <v>0.0474662339141936</v>
      </c>
      <c r="H22" s="28">
        <f ca="1" t="shared" si="7"/>
        <v>0.04791858403280822</v>
      </c>
      <c r="I22" s="28">
        <f ca="1" t="shared" si="7"/>
        <v>0.048384795308532874</v>
      </c>
      <c r="J22" s="28">
        <f ca="1" t="shared" si="7"/>
        <v>0.04884688612487689</v>
      </c>
      <c r="K22" s="28">
        <f ca="1" t="shared" si="7"/>
        <v>0.04931280128308238</v>
      </c>
      <c r="L22" s="28">
        <f ca="1" t="shared" si="7"/>
        <v>0.04980160308508002</v>
      </c>
      <c r="M22" s="28">
        <f ca="1" t="shared" si="7"/>
        <v>0.05001410256153287</v>
      </c>
      <c r="N22" s="28">
        <f ca="1" t="shared" si="7"/>
        <v>0.05023163154224599</v>
      </c>
      <c r="O22" s="28">
        <f ca="1" t="shared" si="7"/>
        <v>0.05045367576865773</v>
      </c>
      <c r="P22" s="28">
        <f ca="1" t="shared" si="7"/>
        <v>0.05067917836879541</v>
      </c>
      <c r="Q22" s="28">
        <f ca="1" t="shared" si="7"/>
        <v>0.050907934098246246</v>
      </c>
      <c r="R22" s="28">
        <f ca="1" t="shared" si="7"/>
        <v>0.051139545534930296</v>
      </c>
      <c r="S22" s="28">
        <f ca="1" t="shared" si="7"/>
        <v>0.05137512787120623</v>
      </c>
      <c r="T22" s="28">
        <f ca="1" t="shared" si="7"/>
        <v>0.05161378218153867</v>
      </c>
      <c r="U22" s="28">
        <f ca="1" t="shared" si="7"/>
        <v>0.05185421388760019</v>
      </c>
      <c r="V22" s="28">
        <f ca="1" t="shared" si="7"/>
        <v>0.05209658475885362</v>
      </c>
      <c r="W22" s="28">
        <f ca="1" t="shared" si="7"/>
        <v>0.052341759542574674</v>
      </c>
      <c r="X22" s="28">
        <f ca="1" t="shared" si="7"/>
        <v>0.05258946705361646</v>
      </c>
      <c r="Y22" s="28">
        <f ca="1" t="shared" si="7"/>
        <v>0.05284020378122231</v>
      </c>
      <c r="Z22" s="28">
        <f ca="1" t="shared" si="7"/>
        <v>0.05309515123356037</v>
      </c>
      <c r="AA22" s="28">
        <f ca="1" t="shared" si="7"/>
        <v>0.05335528557453411</v>
      </c>
      <c r="AB22" s="28">
        <f ca="1" t="shared" si="7"/>
        <v>0.05361958600998627</v>
      </c>
      <c r="AC22" s="28">
        <f ca="1" t="shared" si="7"/>
        <v>0.0538880031697121</v>
      </c>
      <c r="AD22" s="28">
        <f ca="1" t="shared" si="7"/>
        <v>0.05415939439546111</v>
      </c>
      <c r="AE22" s="28">
        <f ca="1" t="shared" si="7"/>
        <v>0.054432444480708615</v>
      </c>
      <c r="AF22" s="28">
        <f ca="1" t="shared" si="7"/>
        <v>0.054706703452006296</v>
      </c>
      <c r="AG22" s="28">
        <f ca="1" t="shared" si="7"/>
        <v>0.05498181605444186</v>
      </c>
      <c r="AH22" s="28">
        <f ca="1" t="shared" si="7"/>
        <v>0.05525744127707873</v>
      </c>
      <c r="AI22" s="28">
        <f ca="1" t="shared" si="7"/>
        <v>0.05553335107658581</v>
      </c>
      <c r="AJ22" s="28">
        <f ca="1" t="shared" si="7"/>
        <v>0.055809351781361025</v>
      </c>
      <c r="AK22" s="28">
        <f ca="1" t="shared" si="7"/>
        <v>0.056085297225430424</v>
      </c>
      <c r="AL22" s="28">
        <f ca="1" t="shared" si="7"/>
        <v>0.05636113594084599</v>
      </c>
      <c r="AM22" s="28">
        <f ca="1" t="shared" si="7"/>
        <v>0.056636818642668174</v>
      </c>
      <c r="AN22" s="28">
        <f ca="1" t="shared" si="7"/>
        <v>0.05691231058759966</v>
      </c>
      <c r="AO22" s="28">
        <f ca="1" t="shared" si="7"/>
        <v>0.05718757530443516</v>
      </c>
      <c r="AP22" s="28">
        <f ca="1" t="shared" si="7"/>
        <v>0.05746270331433272</v>
      </c>
      <c r="AQ22" s="28">
        <f ca="1" t="shared" si="7"/>
        <v>0.05773758146081116</v>
      </c>
      <c r="AR22" s="28">
        <f ca="1" t="shared" si="7"/>
        <v>0.05801226755812458</v>
      </c>
      <c r="AS22" s="28">
        <f ca="1" t="shared" si="7"/>
        <v>0.058286656728845455</v>
      </c>
      <c r="AT22" s="28">
        <f ca="1" t="shared" si="7"/>
        <v>0.05856079301464387</v>
      </c>
      <c r="AU22" s="28">
        <f ca="1" t="shared" si="7"/>
        <v>0.05883446935399529</v>
      </c>
      <c r="AV22" s="28">
        <f ca="1" t="shared" si="7"/>
        <v>0.059107677499159815</v>
      </c>
      <c r="AW22" s="28">
        <f ca="1" t="shared" si="7"/>
        <v>0.05938031440541459</v>
      </c>
      <c r="AX22" s="28">
        <f ca="1" t="shared" si="7"/>
        <v>0.05965219633719245</v>
      </c>
      <c r="AY22" s="28">
        <f ca="1" t="shared" si="7"/>
        <v>0.059923226629540416</v>
      </c>
      <c r="AZ22" s="28">
        <f ca="1" t="shared" si="7"/>
        <v>0.060193290293996275</v>
      </c>
      <c r="BA22" s="28">
        <f ca="1" t="shared" si="7"/>
        <v>0.06046225320010909</v>
      </c>
      <c r="BB22" s="28">
        <f ca="1" t="shared" si="7"/>
        <v>0.06073007278813597</v>
      </c>
      <c r="BC22" s="28">
        <f ca="1" t="shared" si="7"/>
        <v>0.06099665255889211</v>
      </c>
      <c r="BD22" s="28">
        <f ca="1" t="shared" si="7"/>
        <v>0.06126199409136656</v>
      </c>
      <c r="BE22" s="28">
        <f ca="1" t="shared" si="7"/>
        <v>0.061526139856334386</v>
      </c>
      <c r="BF22" s="28">
        <f ca="1" t="shared" si="7"/>
        <v>0.061789149636668934</v>
      </c>
      <c r="BG22" s="28">
        <f ca="1" t="shared" si="7"/>
        <v>0.062051060570674624</v>
      </c>
      <c r="BH22" s="28">
        <f ca="1" t="shared" si="7"/>
        <v>0.06231193585610263</v>
      </c>
      <c r="BI22" s="28">
        <f ca="1" t="shared" si="7"/>
        <v>0.06257179464225972</v>
      </c>
      <c r="BJ22" s="28">
        <f ca="1" t="shared" si="7"/>
        <v>0.06283068872013248</v>
      </c>
      <c r="BK22" s="28">
        <f ca="1" t="shared" si="7"/>
        <v>0.06308853682868526</v>
      </c>
      <c r="BL22" s="28">
        <f ca="1" t="shared" si="7"/>
        <v>0.06334543165332683</v>
      </c>
      <c r="BM22" s="28">
        <f ca="1" t="shared" si="7"/>
        <v>0.06360135439717299</v>
      </c>
      <c r="BN22" s="28">
        <f ca="1" t="shared" si="7"/>
        <v>0.06385639485678865</v>
      </c>
      <c r="BO22" s="28">
        <f ca="1" t="shared" si="7"/>
        <v>0.06411058975570381</v>
      </c>
      <c r="BP22" s="28">
        <f ca="1" t="shared" si="7"/>
        <v>0.06436396532326595</v>
      </c>
      <c r="BQ22" s="28">
        <f ca="1" t="shared" si="7"/>
        <v>0.06461657247062415</v>
      </c>
      <c r="BR22" s="28">
        <f ca="1" t="shared" si="7"/>
        <v>0.06486842650139477</v>
      </c>
      <c r="BS22" s="28">
        <f aca="true" ca="1" t="shared" si="8" ref="BS22:CQ22">(NPV($D$18,OFFSET(BS$6,0,0,1,$D$14))-BR$42/(1+$D$19))/NPV($D$18,OFFSET(BS$5,0,0,1,$D$14))</f>
        <v>0.06511957795728825</v>
      </c>
      <c r="BT22" s="28">
        <f ca="1" t="shared" si="8"/>
        <v>0.06537005738627552</v>
      </c>
      <c r="BU22" s="28">
        <f ca="1" t="shared" si="8"/>
        <v>0.06561988477731727</v>
      </c>
      <c r="BV22" s="28">
        <f ca="1" t="shared" si="8"/>
        <v>0.06586909110102251</v>
      </c>
      <c r="BW22" s="28">
        <f ca="1" t="shared" si="8"/>
        <v>0.06611768800762372</v>
      </c>
      <c r="BX22" s="28">
        <f ca="1" t="shared" si="8"/>
        <v>0.06636569886361435</v>
      </c>
      <c r="BY22" s="28">
        <f ca="1" t="shared" si="8"/>
        <v>0.06661314704988618</v>
      </c>
      <c r="BZ22" s="28">
        <f ca="1" t="shared" si="8"/>
        <v>0.0668600604511092</v>
      </c>
      <c r="CA22" s="28">
        <f ca="1" t="shared" si="8"/>
        <v>0.06710644746877513</v>
      </c>
      <c r="CB22" s="28">
        <f ca="1" t="shared" si="8"/>
        <v>0.06735233376335632</v>
      </c>
      <c r="CC22" s="28">
        <f ca="1" t="shared" si="8"/>
        <v>0.06759774000757725</v>
      </c>
      <c r="CD22" s="28">
        <f ca="1" t="shared" si="8"/>
        <v>0.0678426750797882</v>
      </c>
      <c r="CE22" s="28">
        <f ca="1" t="shared" si="8"/>
        <v>0.06808716454633536</v>
      </c>
      <c r="CF22" s="28">
        <f ca="1" t="shared" si="8"/>
        <v>0.06833122175644182</v>
      </c>
      <c r="CG22" s="28">
        <f ca="1" t="shared" si="8"/>
        <v>0.0685748571520712</v>
      </c>
      <c r="CH22" s="28">
        <f ca="1" t="shared" si="8"/>
        <v>0.06881809830801026</v>
      </c>
      <c r="CI22" s="28">
        <f ca="1" t="shared" si="8"/>
        <v>0.06906095784005344</v>
      </c>
      <c r="CJ22" s="28">
        <f ca="1" t="shared" si="8"/>
        <v>0.06930344752438858</v>
      </c>
      <c r="CK22" s="28">
        <f ca="1" t="shared" si="8"/>
        <v>0.06954558539111891</v>
      </c>
      <c r="CL22" s="28">
        <f ca="1" t="shared" si="8"/>
        <v>0.06978738339705988</v>
      </c>
      <c r="CM22" s="28">
        <f ca="1" t="shared" si="8"/>
        <v>0.07002885777899415</v>
      </c>
      <c r="CN22" s="28">
        <f ca="1" t="shared" si="8"/>
        <v>0.07027002148887303</v>
      </c>
      <c r="CO22" s="28">
        <f ca="1" t="shared" si="8"/>
        <v>0.07051088617754443</v>
      </c>
      <c r="CP22" s="28">
        <f ca="1" t="shared" si="8"/>
        <v>0.07075146384608881</v>
      </c>
      <c r="CQ22" s="28">
        <f ca="1" t="shared" si="8"/>
        <v>0.07099176080666501</v>
      </c>
      <c r="CR22" s="24">
        <f>IF(ISBLANK(Input!CR$30),"",Input!CR$30)</f>
      </c>
      <c r="CS22" s="24">
        <f>IF(ISBLANK(Input!CS$32),"",Input!CS$32)</f>
      </c>
      <c r="CT22" s="24">
        <f>IF(ISBLANK(Input!CT$30),"",Input!CT$30)</f>
      </c>
      <c r="CU22" s="52"/>
      <c r="CV22" s="25"/>
      <c r="CW22" s="28"/>
      <c r="CX22" s="25"/>
      <c r="CY22" s="25"/>
      <c r="CZ22" s="28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</row>
    <row r="23" spans="1:144" ht="11.25">
      <c r="A23" s="14"/>
      <c r="B23" s="14"/>
      <c r="C23" s="14" t="s">
        <v>46</v>
      </c>
      <c r="D23" s="25"/>
      <c r="E23" s="25"/>
      <c r="F23" s="24">
        <f aca="true" t="shared" si="9" ref="F23:BQ23">F$5*F$22</f>
        <v>10.185530915169783</v>
      </c>
      <c r="G23" s="24">
        <f t="shared" si="9"/>
        <v>10.860131920865753</v>
      </c>
      <c r="H23" s="24">
        <f t="shared" si="9"/>
        <v>11.465910868786318</v>
      </c>
      <c r="I23" s="24">
        <f t="shared" si="9"/>
        <v>12.048926882116781</v>
      </c>
      <c r="J23" s="24">
        <f t="shared" si="9"/>
        <v>12.658621692375721</v>
      </c>
      <c r="K23" s="24">
        <f t="shared" si="9"/>
        <v>13.349740504794916</v>
      </c>
      <c r="L23" s="24">
        <f t="shared" si="9"/>
        <v>14.088660561625165</v>
      </c>
      <c r="M23" s="24">
        <f t="shared" si="9"/>
        <v>14.801618083300184</v>
      </c>
      <c r="N23" s="24">
        <f t="shared" si="9"/>
        <v>15.544385431481613</v>
      </c>
      <c r="O23" s="24">
        <f t="shared" si="9"/>
        <v>16.33109383938568</v>
      </c>
      <c r="P23" s="24">
        <f t="shared" si="9"/>
        <v>17.157307561450004</v>
      </c>
      <c r="Q23" s="24">
        <f t="shared" si="9"/>
        <v>18.009984814600344</v>
      </c>
      <c r="R23" s="24">
        <f t="shared" si="9"/>
        <v>18.891298742849063</v>
      </c>
      <c r="S23" s="24">
        <f t="shared" si="9"/>
        <v>19.806418909644567</v>
      </c>
      <c r="T23" s="24">
        <f t="shared" si="9"/>
        <v>20.753830904093007</v>
      </c>
      <c r="U23" s="24">
        <f t="shared" si="9"/>
        <v>21.73667851580282</v>
      </c>
      <c r="V23" s="24">
        <f t="shared" si="9"/>
        <v>22.757438412269774</v>
      </c>
      <c r="W23" s="24">
        <f t="shared" si="9"/>
        <v>23.817660672129005</v>
      </c>
      <c r="X23" s="24">
        <f t="shared" si="9"/>
        <v>24.922673892483697</v>
      </c>
      <c r="Y23" s="24">
        <f t="shared" si="9"/>
        <v>26.075271738344842</v>
      </c>
      <c r="Z23" s="24">
        <f t="shared" si="9"/>
        <v>27.278270090481207</v>
      </c>
      <c r="AA23" s="24">
        <f t="shared" si="9"/>
        <v>28.534203233470873</v>
      </c>
      <c r="AB23" s="24">
        <f t="shared" si="9"/>
        <v>29.844849072591312</v>
      </c>
      <c r="AC23" s="24">
        <f t="shared" si="9"/>
        <v>31.21350988654399</v>
      </c>
      <c r="AD23" s="24">
        <f t="shared" si="9"/>
        <v>32.642207939203175</v>
      </c>
      <c r="AE23" s="24">
        <f t="shared" si="9"/>
        <v>34.136190312191545</v>
      </c>
      <c r="AF23" s="24">
        <f t="shared" si="9"/>
        <v>35.69896451143992</v>
      </c>
      <c r="AG23" s="24">
        <f t="shared" si="9"/>
        <v>37.33703890942216</v>
      </c>
      <c r="AH23" s="24">
        <f t="shared" si="9"/>
        <v>39.0515826852601</v>
      </c>
      <c r="AI23" s="24">
        <f t="shared" si="9"/>
        <v>40.84709343679555</v>
      </c>
      <c r="AJ23" s="24">
        <f t="shared" si="9"/>
        <v>42.72660246788121</v>
      </c>
      <c r="AK23" s="24">
        <f t="shared" si="9"/>
        <v>44.69062443780806</v>
      </c>
      <c r="AL23" s="24">
        <f t="shared" si="9"/>
        <v>46.740585959167866</v>
      </c>
      <c r="AM23" s="24">
        <f t="shared" si="9"/>
        <v>48.87394849053938</v>
      </c>
      <c r="AN23" s="24">
        <f t="shared" si="9"/>
        <v>51.096461402377194</v>
      </c>
      <c r="AO23" s="24">
        <f t="shared" si="9"/>
        <v>53.40847693748431</v>
      </c>
      <c r="AP23" s="24">
        <f t="shared" si="9"/>
        <v>55.80868535070691</v>
      </c>
      <c r="AQ23" s="24">
        <f t="shared" si="9"/>
        <v>58.30227726432573</v>
      </c>
      <c r="AR23" s="24">
        <f t="shared" si="9"/>
        <v>60.88992306645842</v>
      </c>
      <c r="AS23" s="24">
        <f t="shared" si="9"/>
        <v>63.57220103307488</v>
      </c>
      <c r="AT23" s="24">
        <f t="shared" si="9"/>
        <v>66.35346574189936</v>
      </c>
      <c r="AU23" s="24">
        <f t="shared" si="9"/>
        <v>69.24344766686467</v>
      </c>
      <c r="AV23" s="24">
        <f t="shared" si="9"/>
        <v>72.24120955120715</v>
      </c>
      <c r="AW23" s="24">
        <f t="shared" si="9"/>
        <v>75.35155171855757</v>
      </c>
      <c r="AX23" s="24">
        <f t="shared" si="9"/>
        <v>78.57609486331401</v>
      </c>
      <c r="AY23" s="24">
        <f t="shared" si="9"/>
        <v>81.92514289153605</v>
      </c>
      <c r="AZ23" s="24">
        <f t="shared" si="9"/>
        <v>85.40622333007799</v>
      </c>
      <c r="BA23" s="24">
        <f t="shared" si="9"/>
        <v>89.02883823896623</v>
      </c>
      <c r="BB23" s="24">
        <f t="shared" si="9"/>
        <v>92.79478375066702</v>
      </c>
      <c r="BC23" s="24">
        <f t="shared" si="9"/>
        <v>96.72271311296926</v>
      </c>
      <c r="BD23" s="24">
        <f t="shared" si="9"/>
        <v>100.80901301977408</v>
      </c>
      <c r="BE23" s="24">
        <f t="shared" si="9"/>
        <v>105.06748663634</v>
      </c>
      <c r="BF23" s="24">
        <f t="shared" si="9"/>
        <v>109.49756802797766</v>
      </c>
      <c r="BG23" s="24">
        <f t="shared" si="9"/>
        <v>114.11384617680787</v>
      </c>
      <c r="BH23" s="24">
        <f t="shared" si="9"/>
        <v>118.91854978687843</v>
      </c>
      <c r="BI23" s="24">
        <f t="shared" si="9"/>
        <v>123.91919760601036</v>
      </c>
      <c r="BJ23" s="24">
        <f t="shared" si="9"/>
        <v>129.12019974620017</v>
      </c>
      <c r="BK23" s="24">
        <f t="shared" si="9"/>
        <v>134.5306630909665</v>
      </c>
      <c r="BL23" s="24">
        <f t="shared" si="9"/>
        <v>140.15433648400582</v>
      </c>
      <c r="BM23" s="24">
        <f t="shared" si="9"/>
        <v>145.99475761721646</v>
      </c>
      <c r="BN23" s="24">
        <f t="shared" si="9"/>
        <v>152.06026204079674</v>
      </c>
      <c r="BO23" s="24">
        <f t="shared" si="9"/>
        <v>158.34863530302957</v>
      </c>
      <c r="BP23" s="24">
        <f t="shared" si="9"/>
        <v>164.87817819305187</v>
      </c>
      <c r="BQ23" s="24">
        <f t="shared" si="9"/>
        <v>171.66161429461366</v>
      </c>
      <c r="BR23" s="24">
        <f aca="true" t="shared" si="10" ref="BR23:CQ23">BR$5*BR$22</f>
        <v>178.71197460095766</v>
      </c>
      <c r="BS23" s="24">
        <f t="shared" si="10"/>
        <v>186.0378330816842</v>
      </c>
      <c r="BT23" s="24">
        <f t="shared" si="10"/>
        <v>193.6591863744475</v>
      </c>
      <c r="BU23" s="24">
        <f t="shared" si="10"/>
        <v>201.59199041935653</v>
      </c>
      <c r="BV23" s="24">
        <f t="shared" si="10"/>
        <v>209.83925454259014</v>
      </c>
      <c r="BW23" s="24">
        <f t="shared" si="10"/>
        <v>218.4137516950355</v>
      </c>
      <c r="BX23" s="24">
        <f t="shared" si="10"/>
        <v>227.32488008429925</v>
      </c>
      <c r="BY23" s="24">
        <f t="shared" si="10"/>
        <v>236.58475843323248</v>
      </c>
      <c r="BZ23" s="24">
        <f t="shared" si="10"/>
        <v>246.20660461351258</v>
      </c>
      <c r="CA23" s="24">
        <f t="shared" si="10"/>
        <v>256.2055368177518</v>
      </c>
      <c r="CB23" s="24">
        <f t="shared" si="10"/>
        <v>266.5966974523796</v>
      </c>
      <c r="CC23" s="24">
        <f t="shared" si="10"/>
        <v>277.3990741990258</v>
      </c>
      <c r="CD23" s="24">
        <f t="shared" si="10"/>
        <v>288.63279113618614</v>
      </c>
      <c r="CE23" s="24">
        <f t="shared" si="10"/>
        <v>300.3019853646675</v>
      </c>
      <c r="CF23" s="24">
        <f t="shared" si="10"/>
        <v>312.43818610009725</v>
      </c>
      <c r="CG23" s="24">
        <f t="shared" si="10"/>
        <v>325.04689533159336</v>
      </c>
      <c r="CH23" s="24">
        <f t="shared" si="10"/>
        <v>338.17513645748613</v>
      </c>
      <c r="CI23" s="24">
        <f t="shared" si="10"/>
        <v>351.8165274013762</v>
      </c>
      <c r="CJ23" s="24">
        <f t="shared" si="10"/>
        <v>366.0073511029525</v>
      </c>
      <c r="CK23" s="24">
        <f t="shared" si="10"/>
        <v>380.7763671475787</v>
      </c>
      <c r="CL23" s="24">
        <f t="shared" si="10"/>
        <v>396.1304586020875</v>
      </c>
      <c r="CM23" s="24">
        <f t="shared" si="10"/>
        <v>412.10898381350626</v>
      </c>
      <c r="CN23" s="24">
        <f t="shared" si="10"/>
        <v>428.7376310341053</v>
      </c>
      <c r="CO23" s="24">
        <f t="shared" si="10"/>
        <v>446.01777350000054</v>
      </c>
      <c r="CP23" s="24">
        <f t="shared" si="10"/>
        <v>464.0072703491694</v>
      </c>
      <c r="CQ23" s="24">
        <f t="shared" si="10"/>
        <v>482.7097453011439</v>
      </c>
      <c r="CR23" s="24">
        <f>IF(ISBLANK(Input!CR$30),"",Input!CR$30)</f>
      </c>
      <c r="CS23" s="24">
        <f>IF(ISBLANK(Input!CS$32),"",Input!CS$32)</f>
      </c>
      <c r="CT23" s="24">
        <f>IF(ISBLANK(Input!CT$30),"",Input!CT$30)</f>
      </c>
      <c r="CU23" s="52"/>
      <c r="CV23" s="25"/>
      <c r="CW23" s="25"/>
      <c r="CX23" s="25"/>
      <c r="CY23" s="25"/>
      <c r="CZ23" s="24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</row>
    <row r="24" spans="1:144" ht="11.25">
      <c r="A24" s="14"/>
      <c r="B24" s="14"/>
      <c r="C24" s="14" t="s">
        <v>47</v>
      </c>
      <c r="D24" s="25"/>
      <c r="E24" s="25"/>
      <c r="F24" s="28">
        <f aca="true" t="shared" si="11" ref="F24:BQ24">F$22-F$6/F$5</f>
        <v>0.00656581368570773</v>
      </c>
      <c r="G24" s="28">
        <f t="shared" si="11"/>
        <v>0.006945597717040661</v>
      </c>
      <c r="H24" s="28">
        <f t="shared" si="11"/>
        <v>0.007238039563799238</v>
      </c>
      <c r="I24" s="28">
        <f t="shared" si="11"/>
        <v>0.007107483574275396</v>
      </c>
      <c r="J24" s="28">
        <f t="shared" si="11"/>
        <v>0.007214466165702829</v>
      </c>
      <c r="K24" s="28">
        <f t="shared" si="11"/>
        <v>0.007320378091731826</v>
      </c>
      <c r="L24" s="28">
        <f t="shared" si="11"/>
        <v>0.007481045145014839</v>
      </c>
      <c r="M24" s="28">
        <f t="shared" si="11"/>
        <v>0.007303794953022254</v>
      </c>
      <c r="N24" s="28">
        <f t="shared" si="11"/>
        <v>0.0067503588958832406</v>
      </c>
      <c r="O24" s="28">
        <f t="shared" si="11"/>
        <v>0.006214189803050968</v>
      </c>
      <c r="P24" s="28">
        <f t="shared" si="11"/>
        <v>0.005646420566349911</v>
      </c>
      <c r="Q24" s="28">
        <f t="shared" si="11"/>
        <v>0.004811040314822164</v>
      </c>
      <c r="R24" s="28">
        <f t="shared" si="11"/>
        <v>0.003958572667626933</v>
      </c>
      <c r="S24" s="28">
        <f t="shared" si="11"/>
        <v>0.003024417011467828</v>
      </c>
      <c r="T24" s="28">
        <f t="shared" si="11"/>
        <v>0.0020695165718591993</v>
      </c>
      <c r="U24" s="28">
        <f t="shared" si="11"/>
        <v>0.001152335605618518</v>
      </c>
      <c r="V24" s="28">
        <f t="shared" si="11"/>
        <v>0.00033388307419326274</v>
      </c>
      <c r="W24" s="28">
        <f t="shared" si="11"/>
        <v>-0.000348534839200193</v>
      </c>
      <c r="X24" s="28">
        <f t="shared" si="11"/>
        <v>-0.0009528718844108025</v>
      </c>
      <c r="Y24" s="28">
        <f t="shared" si="11"/>
        <v>-0.0014917085847333741</v>
      </c>
      <c r="Z24" s="28">
        <f t="shared" si="11"/>
        <v>-0.002000096848285657</v>
      </c>
      <c r="AA24" s="28">
        <f t="shared" si="11"/>
        <v>-0.00250224680133123</v>
      </c>
      <c r="AB24" s="28">
        <f t="shared" si="11"/>
        <v>-0.0029250098729132964</v>
      </c>
      <c r="AC24" s="28">
        <f t="shared" si="11"/>
        <v>-0.0033625828717091036</v>
      </c>
      <c r="AD24" s="28">
        <f t="shared" si="11"/>
        <v>-0.003711168405891592</v>
      </c>
      <c r="AE24" s="28">
        <f t="shared" si="11"/>
        <v>-0.003887788669740183</v>
      </c>
      <c r="AF24" s="28">
        <f t="shared" si="11"/>
        <v>-0.003914000202437658</v>
      </c>
      <c r="AG24" s="28">
        <f t="shared" si="11"/>
        <v>-0.0038024159028112597</v>
      </c>
      <c r="AH24" s="28">
        <f t="shared" si="11"/>
        <v>-0.0035588937330344184</v>
      </c>
      <c r="AI24" s="28">
        <f t="shared" si="11"/>
        <v>-0.0032745480090305007</v>
      </c>
      <c r="AJ24" s="28">
        <f t="shared" si="11"/>
        <v>-0.0029298250627240174</v>
      </c>
      <c r="AK24" s="28">
        <f t="shared" si="11"/>
        <v>-0.002629129843299924</v>
      </c>
      <c r="AL24" s="28">
        <f t="shared" si="11"/>
        <v>-0.0023593775998881072</v>
      </c>
      <c r="AM24" s="28">
        <f t="shared" si="11"/>
        <v>-0.002125241067346517</v>
      </c>
      <c r="AN24" s="28">
        <f t="shared" si="11"/>
        <v>-0.0019519687122203644</v>
      </c>
      <c r="AO24" s="28">
        <f t="shared" si="11"/>
        <v>-0.0018509654724681926</v>
      </c>
      <c r="AP24" s="28">
        <f t="shared" si="11"/>
        <v>-0.001772301851978804</v>
      </c>
      <c r="AQ24" s="28">
        <f t="shared" si="11"/>
        <v>-0.0017229783989075181</v>
      </c>
      <c r="AR24" s="28">
        <f t="shared" si="11"/>
        <v>-0.001727431715403474</v>
      </c>
      <c r="AS24" s="28">
        <f t="shared" si="11"/>
        <v>-0.0017695346591055927</v>
      </c>
      <c r="AT24" s="28">
        <f t="shared" si="11"/>
        <v>-0.0019374385432933752</v>
      </c>
      <c r="AU24" s="28">
        <f t="shared" si="11"/>
        <v>-0.002190398787576389</v>
      </c>
      <c r="AV24" s="28">
        <f t="shared" si="11"/>
        <v>-0.0025749569430950497</v>
      </c>
      <c r="AW24" s="28">
        <f t="shared" si="11"/>
        <v>-0.003037903831762785</v>
      </c>
      <c r="AX24" s="28">
        <f t="shared" si="11"/>
        <v>-0.0034389778610362035</v>
      </c>
      <c r="AY24" s="28">
        <f t="shared" si="11"/>
        <v>-0.0038383324154177</v>
      </c>
      <c r="AZ24" s="28">
        <f t="shared" si="11"/>
        <v>-0.0042009196741929</v>
      </c>
      <c r="BA24" s="28">
        <f t="shared" si="11"/>
        <v>-0.004575684572556499</v>
      </c>
      <c r="BB24" s="28">
        <f t="shared" si="11"/>
        <v>-0.004912138764135265</v>
      </c>
      <c r="BC24" s="28">
        <f t="shared" si="11"/>
        <v>-0.005179062736512363</v>
      </c>
      <c r="BD24" s="28">
        <f t="shared" si="11"/>
        <v>-0.005445642005009542</v>
      </c>
      <c r="BE24" s="28">
        <f t="shared" si="11"/>
        <v>-0.00567580637926772</v>
      </c>
      <c r="BF24" s="28">
        <f t="shared" si="11"/>
        <v>-0.0059844394797683095</v>
      </c>
      <c r="BG24" s="28">
        <f t="shared" si="11"/>
        <v>-0.006237395751353139</v>
      </c>
      <c r="BH24" s="28">
        <f t="shared" si="11"/>
        <v>-0.006398888368330538</v>
      </c>
      <c r="BI24" s="28">
        <f t="shared" si="11"/>
        <v>-0.0065723608115048765</v>
      </c>
      <c r="BJ24" s="28">
        <f t="shared" si="11"/>
        <v>-0.006805848358495417</v>
      </c>
      <c r="BK24" s="28">
        <f t="shared" si="11"/>
        <v>-0.007017549415006416</v>
      </c>
      <c r="BL24" s="28">
        <f t="shared" si="11"/>
        <v>-0.007268809604798254</v>
      </c>
      <c r="BM24" s="28">
        <f t="shared" si="11"/>
        <v>-0.007608399353703721</v>
      </c>
      <c r="BN24" s="28">
        <f t="shared" si="11"/>
        <v>-0.008014544145130614</v>
      </c>
      <c r="BO24" s="28">
        <f t="shared" si="11"/>
        <v>-0.008363389106902472</v>
      </c>
      <c r="BP24" s="28">
        <f t="shared" si="11"/>
        <v>-0.008709854818673354</v>
      </c>
      <c r="BQ24" s="28">
        <f t="shared" si="11"/>
        <v>-0.008979956908618525</v>
      </c>
      <c r="BR24" s="28">
        <f aca="true" t="shared" si="12" ref="BR24:CQ24">BR$22-BR$6/BR$5</f>
        <v>-0.009162791549020236</v>
      </c>
      <c r="BS24" s="28">
        <f t="shared" si="12"/>
        <v>-0.00931723481459698</v>
      </c>
      <c r="BT24" s="28">
        <f t="shared" si="12"/>
        <v>-0.009445044715236106</v>
      </c>
      <c r="BU24" s="28">
        <f t="shared" si="12"/>
        <v>-0.009549283534628292</v>
      </c>
      <c r="BV24" s="28">
        <f t="shared" si="12"/>
        <v>-0.009638029923344726</v>
      </c>
      <c r="BW24" s="28">
        <f t="shared" si="12"/>
        <v>-0.009711559683996437</v>
      </c>
      <c r="BX24" s="28">
        <f t="shared" si="12"/>
        <v>-0.009779590448109915</v>
      </c>
      <c r="BY24" s="28">
        <f t="shared" si="12"/>
        <v>-0.00984278849504025</v>
      </c>
      <c r="BZ24" s="28">
        <f t="shared" si="12"/>
        <v>-0.009901996199123367</v>
      </c>
      <c r="CA24" s="28">
        <f t="shared" si="12"/>
        <v>-0.009961264854369156</v>
      </c>
      <c r="CB24" s="28">
        <f t="shared" si="12"/>
        <v>-0.010018759302746622</v>
      </c>
      <c r="CC24" s="28">
        <f t="shared" si="12"/>
        <v>-0.010077811346300036</v>
      </c>
      <c r="CD24" s="28">
        <f t="shared" si="12"/>
        <v>-0.010132861399674717</v>
      </c>
      <c r="CE24" s="28">
        <f t="shared" si="12"/>
        <v>-0.010188898374069597</v>
      </c>
      <c r="CF24" s="28">
        <f t="shared" si="12"/>
        <v>-0.010238882906392965</v>
      </c>
      <c r="CG24" s="28">
        <f t="shared" si="12"/>
        <v>-0.010290818186550296</v>
      </c>
      <c r="CH24" s="28">
        <f t="shared" si="12"/>
        <v>-0.010327055972261065</v>
      </c>
      <c r="CI24" s="28">
        <f t="shared" si="12"/>
        <v>-0.010360389473008061</v>
      </c>
      <c r="CJ24" s="28">
        <f t="shared" si="12"/>
        <v>-0.010385591814486533</v>
      </c>
      <c r="CK24" s="28">
        <f t="shared" si="12"/>
        <v>-0.010394106573899789</v>
      </c>
      <c r="CL24" s="28">
        <f t="shared" si="12"/>
        <v>-0.010393787773881918</v>
      </c>
      <c r="CM24" s="28">
        <f t="shared" si="12"/>
        <v>-0.01038184953642926</v>
      </c>
      <c r="CN24" s="28">
        <f t="shared" si="12"/>
        <v>-0.01035790975671054</v>
      </c>
      <c r="CO24" s="28">
        <f t="shared" si="12"/>
        <v>-0.010329367152764987</v>
      </c>
      <c r="CP24" s="28">
        <f t="shared" si="12"/>
        <v>-0.010290887428670598</v>
      </c>
      <c r="CQ24" s="28">
        <f t="shared" si="12"/>
        <v>-0.01025160967014628</v>
      </c>
      <c r="CR24" s="24">
        <f>IF(ISBLANK(Input!CR$30),"",Input!CR$30)</f>
      </c>
      <c r="CS24" s="24">
        <f>IF(ISBLANK(Input!CS$32),"",Input!CS$32)</f>
      </c>
      <c r="CT24" s="24">
        <f>IF(ISBLANK(Input!CT$30),"",Input!CT$30)</f>
      </c>
      <c r="CU24" s="52"/>
      <c r="CV24" s="25"/>
      <c r="CW24" s="25"/>
      <c r="CX24" s="25"/>
      <c r="CY24" s="25"/>
      <c r="CZ24" s="28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</row>
    <row r="25" spans="1:144" ht="11.25">
      <c r="A25" s="14"/>
      <c r="B25" s="14"/>
      <c r="C25" s="14" t="s">
        <v>48</v>
      </c>
      <c r="D25" s="25"/>
      <c r="E25" s="25"/>
      <c r="F25" s="24">
        <f aca="true" t="shared" si="13" ref="F25:BQ25">F$23-F$6</f>
        <v>1.418530915169784</v>
      </c>
      <c r="G25" s="24">
        <f t="shared" si="13"/>
        <v>1.5891319208657517</v>
      </c>
      <c r="H25" s="24">
        <f t="shared" si="13"/>
        <v>1.7319108687863185</v>
      </c>
      <c r="I25" s="24">
        <f t="shared" si="13"/>
        <v>1.7699268821167813</v>
      </c>
      <c r="J25" s="24">
        <f t="shared" si="13"/>
        <v>1.8696216923757216</v>
      </c>
      <c r="K25" s="24">
        <f t="shared" si="13"/>
        <v>1.981739941331055</v>
      </c>
      <c r="L25" s="24">
        <f t="shared" si="13"/>
        <v>2.116355682652392</v>
      </c>
      <c r="M25" s="24">
        <f t="shared" si="13"/>
        <v>2.1615500012294415</v>
      </c>
      <c r="N25" s="24">
        <f t="shared" si="13"/>
        <v>2.088926384765962</v>
      </c>
      <c r="O25" s="24">
        <f t="shared" si="13"/>
        <v>2.011439508881571</v>
      </c>
      <c r="P25" s="24">
        <f t="shared" si="13"/>
        <v>1.911581390944809</v>
      </c>
      <c r="Q25" s="24">
        <f t="shared" si="13"/>
        <v>1.7020286630598527</v>
      </c>
      <c r="R25" s="24">
        <f t="shared" si="13"/>
        <v>1.4623238841326405</v>
      </c>
      <c r="S25" s="24">
        <f t="shared" si="13"/>
        <v>1.1659897068628098</v>
      </c>
      <c r="T25" s="24">
        <f t="shared" si="13"/>
        <v>0.8321497702787362</v>
      </c>
      <c r="U25" s="24">
        <f t="shared" si="13"/>
        <v>0.4830455757354031</v>
      </c>
      <c r="V25" s="24">
        <f t="shared" si="13"/>
        <v>0.14585070274805645</v>
      </c>
      <c r="W25" s="24">
        <f t="shared" si="13"/>
        <v>-0.15859773544167766</v>
      </c>
      <c r="X25" s="24">
        <f t="shared" si="13"/>
        <v>-0.45157550678874614</v>
      </c>
      <c r="Y25" s="24">
        <f t="shared" si="13"/>
        <v>-0.7361195437926575</v>
      </c>
      <c r="Z25" s="24">
        <f t="shared" si="13"/>
        <v>-1.0275737193902295</v>
      </c>
      <c r="AA25" s="24">
        <f t="shared" si="13"/>
        <v>-1.3381920460297572</v>
      </c>
      <c r="AB25" s="24">
        <f t="shared" si="13"/>
        <v>-1.6280707235725096</v>
      </c>
      <c r="AC25" s="24">
        <f t="shared" si="13"/>
        <v>-1.9477064937787034</v>
      </c>
      <c r="AD25" s="24">
        <f t="shared" si="13"/>
        <v>-2.2367445602875264</v>
      </c>
      <c r="AE25" s="24">
        <f t="shared" si="13"/>
        <v>-2.4381468660821923</v>
      </c>
      <c r="AF25" s="24">
        <f t="shared" si="13"/>
        <v>-2.554088356780092</v>
      </c>
      <c r="AG25" s="24">
        <f t="shared" si="13"/>
        <v>-2.582143710431332</v>
      </c>
      <c r="AH25" s="24">
        <f t="shared" si="13"/>
        <v>-2.5151441990727506</v>
      </c>
      <c r="AI25" s="24">
        <f t="shared" si="13"/>
        <v>-2.408566490138149</v>
      </c>
      <c r="AJ25" s="24">
        <f t="shared" si="13"/>
        <v>-2.24301961516872</v>
      </c>
      <c r="AK25" s="24">
        <f t="shared" si="13"/>
        <v>-2.094977832655111</v>
      </c>
      <c r="AL25" s="24">
        <f t="shared" si="13"/>
        <v>-1.9566442314691557</v>
      </c>
      <c r="AM25" s="24">
        <f t="shared" si="13"/>
        <v>-1.8339469790985277</v>
      </c>
      <c r="AN25" s="24">
        <f t="shared" si="13"/>
        <v>-1.752497709772257</v>
      </c>
      <c r="AO25" s="24">
        <f t="shared" si="13"/>
        <v>-1.7286490329785025</v>
      </c>
      <c r="AP25" s="24">
        <f t="shared" si="13"/>
        <v>-1.7212875604285998</v>
      </c>
      <c r="AQ25" s="24">
        <f t="shared" si="13"/>
        <v>-1.739829791826871</v>
      </c>
      <c r="AR25" s="24">
        <f t="shared" si="13"/>
        <v>-1.813119684523464</v>
      </c>
      <c r="AS25" s="24">
        <f t="shared" si="13"/>
        <v>-1.9299994097616988</v>
      </c>
      <c r="AT25" s="24">
        <f t="shared" si="13"/>
        <v>-2.195253093265066</v>
      </c>
      <c r="AU25" s="24">
        <f t="shared" si="13"/>
        <v>-2.5779235452016565</v>
      </c>
      <c r="AV25" s="24">
        <f t="shared" si="13"/>
        <v>-3.1471039293348895</v>
      </c>
      <c r="AW25" s="24">
        <f t="shared" si="13"/>
        <v>-3.8549942011456295</v>
      </c>
      <c r="AX25" s="24">
        <f t="shared" si="13"/>
        <v>-4.529949729162581</v>
      </c>
      <c r="AY25" s="24">
        <f t="shared" si="13"/>
        <v>-5.2476468522356186</v>
      </c>
      <c r="AZ25" s="24">
        <f t="shared" si="13"/>
        <v>-5.960542813550475</v>
      </c>
      <c r="BA25" s="24">
        <f t="shared" si="13"/>
        <v>-6.737557072086275</v>
      </c>
      <c r="BB25" s="24">
        <f t="shared" si="13"/>
        <v>-7.505685954986177</v>
      </c>
      <c r="BC25" s="24">
        <f t="shared" si="13"/>
        <v>-8.212467049304138</v>
      </c>
      <c r="BD25" s="24">
        <f t="shared" si="13"/>
        <v>-8.961017412611454</v>
      </c>
      <c r="BE25" s="24">
        <f t="shared" si="13"/>
        <v>-9.692509757586677</v>
      </c>
      <c r="BF25" s="24">
        <f t="shared" si="13"/>
        <v>-10.605123600153362</v>
      </c>
      <c r="BG25" s="24">
        <f t="shared" si="13"/>
        <v>-11.47076637800727</v>
      </c>
      <c r="BH25" s="24">
        <f t="shared" si="13"/>
        <v>-12.211890299271914</v>
      </c>
      <c r="BI25" s="24">
        <f t="shared" si="13"/>
        <v>-13.016115053040437</v>
      </c>
      <c r="BJ25" s="24">
        <f t="shared" si="13"/>
        <v>-13.98635789917256</v>
      </c>
      <c r="BK25" s="24">
        <f t="shared" si="13"/>
        <v>-14.964296582722199</v>
      </c>
      <c r="BL25" s="24">
        <f t="shared" si="13"/>
        <v>-16.08253603455495</v>
      </c>
      <c r="BM25" s="24">
        <f t="shared" si="13"/>
        <v>-17.464823352068947</v>
      </c>
      <c r="BN25" s="24">
        <f t="shared" si="13"/>
        <v>-19.08491209970859</v>
      </c>
      <c r="BO25" s="24">
        <f t="shared" si="13"/>
        <v>-20.656981266786858</v>
      </c>
      <c r="BP25" s="24">
        <f t="shared" si="13"/>
        <v>-22.311630236208202</v>
      </c>
      <c r="BQ25" s="24">
        <f t="shared" si="13"/>
        <v>-23.856324164057497</v>
      </c>
      <c r="BR25" s="24">
        <f aca="true" t="shared" si="14" ref="BR25:CQ25">BR$23-BR$6</f>
        <v>-25.243414383531643</v>
      </c>
      <c r="BS25" s="24">
        <f t="shared" si="14"/>
        <v>-26.61808060792032</v>
      </c>
      <c r="BT25" s="24">
        <f t="shared" si="14"/>
        <v>-27.98100151594673</v>
      </c>
      <c r="BU25" s="24">
        <f t="shared" si="14"/>
        <v>-29.336520192884223</v>
      </c>
      <c r="BV25" s="24">
        <f t="shared" si="14"/>
        <v>-30.703885245236677</v>
      </c>
      <c r="BW25" s="24">
        <f t="shared" si="14"/>
        <v>-32.08125161828613</v>
      </c>
      <c r="BX25" s="24">
        <f t="shared" si="14"/>
        <v>-33.498392452083465</v>
      </c>
      <c r="BY25" s="24">
        <f t="shared" si="14"/>
        <v>-34.95787005325815</v>
      </c>
      <c r="BZ25" s="24">
        <f t="shared" si="14"/>
        <v>-36.4632763810435</v>
      </c>
      <c r="CA25" s="24">
        <f t="shared" si="14"/>
        <v>-38.031088005142465</v>
      </c>
      <c r="CB25" s="24">
        <f t="shared" si="14"/>
        <v>-39.65665320621332</v>
      </c>
      <c r="CC25" s="24">
        <f t="shared" si="14"/>
        <v>-41.35605032213658</v>
      </c>
      <c r="CD25" s="24">
        <f t="shared" si="14"/>
        <v>-43.10968080997088</v>
      </c>
      <c r="CE25" s="24">
        <f t="shared" si="14"/>
        <v>-44.93866693963565</v>
      </c>
      <c r="CF25" s="24">
        <f t="shared" si="14"/>
        <v>-46.816344282079626</v>
      </c>
      <c r="CG25" s="24">
        <f t="shared" si="14"/>
        <v>-48.77878920756956</v>
      </c>
      <c r="CH25" s="24">
        <f t="shared" si="14"/>
        <v>-50.74760344281384</v>
      </c>
      <c r="CI25" s="24">
        <f t="shared" si="14"/>
        <v>-52.77882556105379</v>
      </c>
      <c r="CJ25" s="24">
        <f t="shared" si="14"/>
        <v>-54.84868481209452</v>
      </c>
      <c r="CK25" s="24">
        <f t="shared" si="14"/>
        <v>-56.909868810447165</v>
      </c>
      <c r="CL25" s="24">
        <f t="shared" si="14"/>
        <v>-58.99771157853837</v>
      </c>
      <c r="CM25" s="24">
        <f t="shared" si="14"/>
        <v>-61.095576855830814</v>
      </c>
      <c r="CN25" s="24">
        <f t="shared" si="14"/>
        <v>-63.19658934870694</v>
      </c>
      <c r="CO25" s="24">
        <f t="shared" si="14"/>
        <v>-65.33858229408406</v>
      </c>
      <c r="CP25" s="24">
        <f t="shared" si="14"/>
        <v>-67.49042812224434</v>
      </c>
      <c r="CQ25" s="24">
        <f t="shared" si="14"/>
        <v>-69.70600301462673</v>
      </c>
      <c r="CR25" s="24">
        <f>IF(ISBLANK(Input!CR$30),"",Input!CR$30)</f>
      </c>
      <c r="CS25" s="24">
        <f>IF(ISBLANK(Input!CS$32),"",Input!CS$32)</f>
      </c>
      <c r="CT25" s="24">
        <f>IF(ISBLANK(Input!CT$30),"",Input!CT$30)</f>
      </c>
      <c r="CU25" s="52"/>
      <c r="CV25" s="25"/>
      <c r="CW25" s="25"/>
      <c r="CX25" s="25"/>
      <c r="CY25" s="25"/>
      <c r="CZ25" s="24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</row>
    <row r="26" spans="1:144" ht="11.25">
      <c r="A26" s="14"/>
      <c r="B26" s="14"/>
      <c r="C26" s="1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4">
        <f>IF(ISBLANK(Input!CR$30),"",Input!CR$30)</f>
      </c>
      <c r="CS26" s="24">
        <f>IF(ISBLANK(Input!CS$32),"",Input!CS$32)</f>
      </c>
      <c r="CT26" s="24">
        <f>IF(ISBLANK(Input!CT$30),"",Input!CT$30)</f>
      </c>
      <c r="CU26" s="52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</row>
    <row r="27" spans="1:144" ht="11.25">
      <c r="A27" s="14"/>
      <c r="B27" s="32" t="s">
        <v>17</v>
      </c>
      <c r="C27" s="14"/>
      <c r="D27" s="2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4">
        <f>IF(ISBLANK(Input!CR$30),"",Input!CR$30)</f>
      </c>
      <c r="CS27" s="24">
        <f>IF(ISBLANK(Input!CS$32),"",Input!CS$32)</f>
      </c>
      <c r="CT27" s="24">
        <f>IF(ISBLANK(Input!CT$30),"",Input!CT$30)</f>
      </c>
      <c r="CU27" s="52"/>
      <c r="CV27" s="25"/>
      <c r="CW27" s="25"/>
      <c r="CX27" s="25"/>
      <c r="CY27" s="25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</row>
    <row r="28" spans="1:144" ht="11.25">
      <c r="A28" s="14"/>
      <c r="B28" s="14"/>
      <c r="C28" s="14" t="s">
        <v>27</v>
      </c>
      <c r="D28" s="25"/>
      <c r="E28" s="28"/>
      <c r="F28" s="31">
        <f aca="true" t="shared" si="15" ref="F28:BQ28">IF(F$2&lt;$D$15,F$6,0)</f>
        <v>8.767</v>
      </c>
      <c r="G28" s="31">
        <f t="shared" si="15"/>
        <v>9.271</v>
      </c>
      <c r="H28" s="31">
        <f t="shared" si="15"/>
        <v>9.734</v>
      </c>
      <c r="I28" s="31">
        <f t="shared" si="15"/>
        <v>10.279</v>
      </c>
      <c r="J28" s="31">
        <f t="shared" si="15"/>
        <v>10.789</v>
      </c>
      <c r="K28" s="31">
        <f t="shared" si="15"/>
        <v>11.36800056346386</v>
      </c>
      <c r="L28" s="31">
        <f t="shared" si="15"/>
        <v>11.972304878972773</v>
      </c>
      <c r="M28" s="31">
        <f t="shared" si="15"/>
        <v>12.640068082070743</v>
      </c>
      <c r="N28" s="31">
        <f t="shared" si="15"/>
        <v>0</v>
      </c>
      <c r="O28" s="31">
        <f t="shared" si="15"/>
        <v>0</v>
      </c>
      <c r="P28" s="31">
        <f t="shared" si="15"/>
        <v>0</v>
      </c>
      <c r="Q28" s="31">
        <f t="shared" si="15"/>
        <v>0</v>
      </c>
      <c r="R28" s="31">
        <f t="shared" si="15"/>
        <v>0</v>
      </c>
      <c r="S28" s="31">
        <f t="shared" si="15"/>
        <v>0</v>
      </c>
      <c r="T28" s="31">
        <f t="shared" si="15"/>
        <v>0</v>
      </c>
      <c r="U28" s="31">
        <f t="shared" si="15"/>
        <v>0</v>
      </c>
      <c r="V28" s="31">
        <f t="shared" si="15"/>
        <v>0</v>
      </c>
      <c r="W28" s="31">
        <f t="shared" si="15"/>
        <v>0</v>
      </c>
      <c r="X28" s="31">
        <f t="shared" si="15"/>
        <v>0</v>
      </c>
      <c r="Y28" s="31">
        <f t="shared" si="15"/>
        <v>0</v>
      </c>
      <c r="Z28" s="31">
        <f t="shared" si="15"/>
        <v>0</v>
      </c>
      <c r="AA28" s="31">
        <f t="shared" si="15"/>
        <v>0</v>
      </c>
      <c r="AB28" s="31">
        <f t="shared" si="15"/>
        <v>0</v>
      </c>
      <c r="AC28" s="31">
        <f t="shared" si="15"/>
        <v>0</v>
      </c>
      <c r="AD28" s="31">
        <f t="shared" si="15"/>
        <v>0</v>
      </c>
      <c r="AE28" s="31">
        <f t="shared" si="15"/>
        <v>0</v>
      </c>
      <c r="AF28" s="31">
        <f t="shared" si="15"/>
        <v>0</v>
      </c>
      <c r="AG28" s="31">
        <f t="shared" si="15"/>
        <v>0</v>
      </c>
      <c r="AH28" s="31">
        <f t="shared" si="15"/>
        <v>0</v>
      </c>
      <c r="AI28" s="31">
        <f t="shared" si="15"/>
        <v>0</v>
      </c>
      <c r="AJ28" s="31">
        <f t="shared" si="15"/>
        <v>0</v>
      </c>
      <c r="AK28" s="31">
        <f t="shared" si="15"/>
        <v>0</v>
      </c>
      <c r="AL28" s="31">
        <f t="shared" si="15"/>
        <v>0</v>
      </c>
      <c r="AM28" s="31">
        <f t="shared" si="15"/>
        <v>0</v>
      </c>
      <c r="AN28" s="31">
        <f t="shared" si="15"/>
        <v>0</v>
      </c>
      <c r="AO28" s="31">
        <f t="shared" si="15"/>
        <v>0</v>
      </c>
      <c r="AP28" s="31">
        <f t="shared" si="15"/>
        <v>0</v>
      </c>
      <c r="AQ28" s="31">
        <f t="shared" si="15"/>
        <v>0</v>
      </c>
      <c r="AR28" s="31">
        <f t="shared" si="15"/>
        <v>0</v>
      </c>
      <c r="AS28" s="31">
        <f t="shared" si="15"/>
        <v>0</v>
      </c>
      <c r="AT28" s="31">
        <f t="shared" si="15"/>
        <v>0</v>
      </c>
      <c r="AU28" s="31">
        <f t="shared" si="15"/>
        <v>0</v>
      </c>
      <c r="AV28" s="31">
        <f t="shared" si="15"/>
        <v>0</v>
      </c>
      <c r="AW28" s="31">
        <f t="shared" si="15"/>
        <v>0</v>
      </c>
      <c r="AX28" s="31">
        <f t="shared" si="15"/>
        <v>0</v>
      </c>
      <c r="AY28" s="31">
        <f t="shared" si="15"/>
        <v>0</v>
      </c>
      <c r="AZ28" s="31">
        <f t="shared" si="15"/>
        <v>0</v>
      </c>
      <c r="BA28" s="31">
        <f t="shared" si="15"/>
        <v>0</v>
      </c>
      <c r="BB28" s="31">
        <f t="shared" si="15"/>
        <v>0</v>
      </c>
      <c r="BC28" s="31">
        <f t="shared" si="15"/>
        <v>0</v>
      </c>
      <c r="BD28" s="31">
        <f t="shared" si="15"/>
        <v>0</v>
      </c>
      <c r="BE28" s="31">
        <f t="shared" si="15"/>
        <v>0</v>
      </c>
      <c r="BF28" s="31">
        <f t="shared" si="15"/>
        <v>0</v>
      </c>
      <c r="BG28" s="31">
        <f t="shared" si="15"/>
        <v>0</v>
      </c>
      <c r="BH28" s="31">
        <f t="shared" si="15"/>
        <v>0</v>
      </c>
      <c r="BI28" s="31">
        <f t="shared" si="15"/>
        <v>0</v>
      </c>
      <c r="BJ28" s="31">
        <f t="shared" si="15"/>
        <v>0</v>
      </c>
      <c r="BK28" s="31">
        <f t="shared" si="15"/>
        <v>0</v>
      </c>
      <c r="BL28" s="31">
        <f t="shared" si="15"/>
        <v>0</v>
      </c>
      <c r="BM28" s="31">
        <f t="shared" si="15"/>
        <v>0</v>
      </c>
      <c r="BN28" s="31">
        <f t="shared" si="15"/>
        <v>0</v>
      </c>
      <c r="BO28" s="31">
        <f t="shared" si="15"/>
        <v>0</v>
      </c>
      <c r="BP28" s="31">
        <f t="shared" si="15"/>
        <v>0</v>
      </c>
      <c r="BQ28" s="31">
        <f t="shared" si="15"/>
        <v>0</v>
      </c>
      <c r="BR28" s="31">
        <f aca="true" t="shared" si="16" ref="BR28:CQ28">IF(BR$2&lt;$D$15,BR$6,0)</f>
        <v>0</v>
      </c>
      <c r="BS28" s="31">
        <f t="shared" si="16"/>
        <v>0</v>
      </c>
      <c r="BT28" s="31">
        <f t="shared" si="16"/>
        <v>0</v>
      </c>
      <c r="BU28" s="31">
        <f t="shared" si="16"/>
        <v>0</v>
      </c>
      <c r="BV28" s="31">
        <f t="shared" si="16"/>
        <v>0</v>
      </c>
      <c r="BW28" s="31">
        <f t="shared" si="16"/>
        <v>0</v>
      </c>
      <c r="BX28" s="31">
        <f t="shared" si="16"/>
        <v>0</v>
      </c>
      <c r="BY28" s="31">
        <f t="shared" si="16"/>
        <v>0</v>
      </c>
      <c r="BZ28" s="31">
        <f t="shared" si="16"/>
        <v>0</v>
      </c>
      <c r="CA28" s="31">
        <f t="shared" si="16"/>
        <v>0</v>
      </c>
      <c r="CB28" s="31">
        <f t="shared" si="16"/>
        <v>0</v>
      </c>
      <c r="CC28" s="31">
        <f t="shared" si="16"/>
        <v>0</v>
      </c>
      <c r="CD28" s="31">
        <f t="shared" si="16"/>
        <v>0</v>
      </c>
      <c r="CE28" s="31">
        <f t="shared" si="16"/>
        <v>0</v>
      </c>
      <c r="CF28" s="31">
        <f t="shared" si="16"/>
        <v>0</v>
      </c>
      <c r="CG28" s="31">
        <f t="shared" si="16"/>
        <v>0</v>
      </c>
      <c r="CH28" s="31">
        <f t="shared" si="16"/>
        <v>0</v>
      </c>
      <c r="CI28" s="31">
        <f t="shared" si="16"/>
        <v>0</v>
      </c>
      <c r="CJ28" s="31">
        <f t="shared" si="16"/>
        <v>0</v>
      </c>
      <c r="CK28" s="31">
        <f t="shared" si="16"/>
        <v>0</v>
      </c>
      <c r="CL28" s="31">
        <f t="shared" si="16"/>
        <v>0</v>
      </c>
      <c r="CM28" s="31">
        <f t="shared" si="16"/>
        <v>0</v>
      </c>
      <c r="CN28" s="31">
        <f t="shared" si="16"/>
        <v>0</v>
      </c>
      <c r="CO28" s="31">
        <f t="shared" si="16"/>
        <v>0</v>
      </c>
      <c r="CP28" s="31">
        <f t="shared" si="16"/>
        <v>0</v>
      </c>
      <c r="CQ28" s="31">
        <f t="shared" si="16"/>
        <v>0</v>
      </c>
      <c r="CR28" s="24">
        <f>IF(ISBLANK(Input!CR$30),"",Input!CR$30)</f>
      </c>
      <c r="CS28" s="24">
        <f>IF(ISBLANK(Input!CS$32),"",Input!CS$32)</f>
      </c>
      <c r="CT28" s="24">
        <f>IF(ISBLANK(Input!CT$30),"",Input!CT$30)</f>
      </c>
      <c r="CU28" s="52"/>
      <c r="CV28" s="25"/>
      <c r="CW28" s="25"/>
      <c r="CX28" s="25"/>
      <c r="CY28" s="25"/>
      <c r="CZ28" s="31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</row>
    <row r="29" spans="1:144" ht="11.25">
      <c r="A29" s="14"/>
      <c r="B29" s="14"/>
      <c r="C29" s="14" t="s">
        <v>28</v>
      </c>
      <c r="D29" s="25"/>
      <c r="E29" s="28"/>
      <c r="F29" s="31">
        <f>F$6+MIN(F$8,F$11)</f>
        <v>8.767</v>
      </c>
      <c r="G29" s="31">
        <f aca="true" t="shared" si="17" ref="G29:BR29">G$6+MIN(G$8,G$11)</f>
        <v>9.271</v>
      </c>
      <c r="H29" s="31">
        <f t="shared" si="17"/>
        <v>9.734</v>
      </c>
      <c r="I29" s="31">
        <f t="shared" si="17"/>
        <v>10.279</v>
      </c>
      <c r="J29" s="31">
        <f t="shared" si="17"/>
        <v>10.789</v>
      </c>
      <c r="K29" s="31">
        <f t="shared" si="17"/>
        <v>11.36800056346386</v>
      </c>
      <c r="L29" s="31">
        <f t="shared" si="17"/>
        <v>282.8957240102571</v>
      </c>
      <c r="M29" s="31">
        <f t="shared" si="17"/>
        <v>295.9488889176728</v>
      </c>
      <c r="N29" s="31">
        <f t="shared" si="17"/>
        <v>309.45412191934116</v>
      </c>
      <c r="O29" s="31">
        <f t="shared" si="17"/>
        <v>323.68491671979825</v>
      </c>
      <c r="P29" s="31">
        <f t="shared" si="17"/>
        <v>338.5474688755854</v>
      </c>
      <c r="Q29" s="31">
        <f t="shared" si="17"/>
        <v>353.77559772595015</v>
      </c>
      <c r="R29" s="31">
        <f t="shared" si="17"/>
        <v>369.4068561861891</v>
      </c>
      <c r="S29" s="31">
        <f t="shared" si="17"/>
        <v>385.52544257014483</v>
      </c>
      <c r="T29" s="31">
        <f t="shared" si="17"/>
        <v>402.0986261207628</v>
      </c>
      <c r="U29" s="31">
        <f t="shared" si="17"/>
        <v>419.18827586354894</v>
      </c>
      <c r="V29" s="31">
        <f t="shared" si="17"/>
        <v>436.8316755812334</v>
      </c>
      <c r="W29" s="31">
        <f t="shared" si="17"/>
        <v>455.0412687742331</v>
      </c>
      <c r="X29" s="31">
        <f t="shared" si="17"/>
        <v>473.9099916543045</v>
      </c>
      <c r="Y29" s="31">
        <f t="shared" si="17"/>
        <v>493.4740949581868</v>
      </c>
      <c r="Z29" s="31">
        <f t="shared" si="17"/>
        <v>513.7619812115568</v>
      </c>
      <c r="AA29" s="31">
        <f t="shared" si="17"/>
        <v>534.7961860987571</v>
      </c>
      <c r="AB29" s="31">
        <f t="shared" si="17"/>
        <v>556.6034968459644</v>
      </c>
      <c r="AC29" s="31">
        <f t="shared" si="17"/>
        <v>579.2292913181765</v>
      </c>
      <c r="AD29" s="31">
        <f t="shared" si="17"/>
        <v>602.7062950677822</v>
      </c>
      <c r="AE29" s="31">
        <f t="shared" si="17"/>
        <v>627.1294746700148</v>
      </c>
      <c r="AF29" s="31">
        <f t="shared" si="17"/>
        <v>652.5519225035795</v>
      </c>
      <c r="AG29" s="31">
        <f t="shared" si="17"/>
        <v>679.079768344716</v>
      </c>
      <c r="AH29" s="31">
        <f t="shared" si="17"/>
        <v>706.7207923986708</v>
      </c>
      <c r="AI29" s="31">
        <f t="shared" si="17"/>
        <v>735.5416636115385</v>
      </c>
      <c r="AJ29" s="31">
        <f t="shared" si="17"/>
        <v>765.5814142989358</v>
      </c>
      <c r="AK29" s="31">
        <f t="shared" si="17"/>
        <v>796.8331567929047</v>
      </c>
      <c r="AL29" s="31">
        <f t="shared" si="17"/>
        <v>829.3052504872257</v>
      </c>
      <c r="AM29" s="31">
        <f t="shared" si="17"/>
        <v>862.9359780762734</v>
      </c>
      <c r="AN29" s="31">
        <f t="shared" si="17"/>
        <v>897.8103484962065</v>
      </c>
      <c r="AO29" s="31">
        <f t="shared" si="17"/>
        <v>933.9174926226018</v>
      </c>
      <c r="AP29" s="31">
        <f t="shared" si="17"/>
        <v>971.2157996713452</v>
      </c>
      <c r="AQ29" s="31">
        <f t="shared" si="17"/>
        <v>1009.7803854825102</v>
      </c>
      <c r="AR29" s="31">
        <f t="shared" si="17"/>
        <v>1049.6042583657088</v>
      </c>
      <c r="AS29" s="31">
        <f t="shared" si="17"/>
        <v>1090.6818918919682</v>
      </c>
      <c r="AT29" s="31">
        <f t="shared" si="17"/>
        <v>1133.069795098349</v>
      </c>
      <c r="AU29" s="31">
        <f t="shared" si="17"/>
        <v>1176.9197279615225</v>
      </c>
      <c r="AV29" s="31">
        <f t="shared" si="17"/>
        <v>1222.1967197448084</v>
      </c>
      <c r="AW29" s="31">
        <f t="shared" si="17"/>
        <v>1268.9651860732931</v>
      </c>
      <c r="AX29" s="31">
        <f t="shared" si="17"/>
        <v>1317.237246708429</v>
      </c>
      <c r="AY29" s="31">
        <f t="shared" si="17"/>
        <v>1367.1684169815603</v>
      </c>
      <c r="AZ29" s="31">
        <f t="shared" si="17"/>
        <v>1418.866171178492</v>
      </c>
      <c r="BA29" s="31">
        <f t="shared" si="17"/>
        <v>1472.469739827784</v>
      </c>
      <c r="BB29" s="31">
        <f t="shared" si="17"/>
        <v>1527.9873626101617</v>
      </c>
      <c r="BC29" s="31">
        <f t="shared" si="17"/>
        <v>1585.7052650484995</v>
      </c>
      <c r="BD29" s="31">
        <f t="shared" si="17"/>
        <v>1645.539204444224</v>
      </c>
      <c r="BE29" s="31">
        <f t="shared" si="17"/>
        <v>1707.6885837739233</v>
      </c>
      <c r="BF29" s="31">
        <f t="shared" si="17"/>
        <v>1772.116442317828</v>
      </c>
      <c r="BG29" s="31">
        <f t="shared" si="17"/>
        <v>1839.031357841741</v>
      </c>
      <c r="BH29" s="31">
        <f t="shared" si="17"/>
        <v>1908.439340762865</v>
      </c>
      <c r="BI29" s="31">
        <f t="shared" si="17"/>
        <v>1980.432210942498</v>
      </c>
      <c r="BJ29" s="31">
        <f t="shared" si="17"/>
        <v>2055.04988686885</v>
      </c>
      <c r="BK29" s="31">
        <f t="shared" si="17"/>
        <v>2132.4105749397845</v>
      </c>
      <c r="BL29" s="31">
        <f t="shared" si="17"/>
        <v>2212.540554637535</v>
      </c>
      <c r="BM29" s="31">
        <f t="shared" si="17"/>
        <v>2295.466173652833</v>
      </c>
      <c r="BN29" s="31">
        <f t="shared" si="17"/>
        <v>2381.2847935093073</v>
      </c>
      <c r="BO29" s="31">
        <f t="shared" si="17"/>
        <v>2469.929475090214</v>
      </c>
      <c r="BP29" s="31">
        <f t="shared" si="17"/>
        <v>2561.653517848947</v>
      </c>
      <c r="BQ29" s="31">
        <f t="shared" si="17"/>
        <v>2656.61900238757</v>
      </c>
      <c r="BR29" s="31">
        <f t="shared" si="17"/>
        <v>2754.9916691306685</v>
      </c>
      <c r="BS29" s="31">
        <f aca="true" t="shared" si="18" ref="BS29:CQ29">BS$6+MIN(BS$8,BS$11)</f>
        <v>2856.8648464476523</v>
      </c>
      <c r="BT29" s="31">
        <f t="shared" si="18"/>
        <v>2962.5059869552197</v>
      </c>
      <c r="BU29" s="31">
        <f t="shared" si="18"/>
        <v>3072.1174092801903</v>
      </c>
      <c r="BV29" s="31">
        <f t="shared" si="18"/>
        <v>3185.701381863044</v>
      </c>
      <c r="BW29" s="31">
        <f t="shared" si="18"/>
        <v>3303.4087893371475</v>
      </c>
      <c r="BX29" s="31">
        <f t="shared" si="18"/>
        <v>3425.336943282494</v>
      </c>
      <c r="BY29" s="31">
        <f t="shared" si="18"/>
        <v>3551.6225987049615</v>
      </c>
      <c r="BZ29" s="31">
        <f t="shared" si="18"/>
        <v>3682.416721617368</v>
      </c>
      <c r="CA29" s="31">
        <f t="shared" si="18"/>
        <v>3817.897482011176</v>
      </c>
      <c r="CB29" s="31">
        <f t="shared" si="18"/>
        <v>3958.2399384863493</v>
      </c>
      <c r="CC29" s="31">
        <f t="shared" si="18"/>
        <v>4103.673793945349</v>
      </c>
      <c r="CD29" s="31">
        <f t="shared" si="18"/>
        <v>4254.442956394803</v>
      </c>
      <c r="CE29" s="31">
        <f t="shared" si="18"/>
        <v>4410.552082254842</v>
      </c>
      <c r="CF29" s="31">
        <f t="shared" si="18"/>
        <v>4572.407430584872</v>
      </c>
      <c r="CG29" s="31">
        <f t="shared" si="18"/>
        <v>4740.030221437739</v>
      </c>
      <c r="CH29" s="31">
        <f t="shared" si="18"/>
        <v>4914.043613119186</v>
      </c>
      <c r="CI29" s="31">
        <f t="shared" si="18"/>
        <v>5094.289717443397</v>
      </c>
      <c r="CJ29" s="31">
        <f t="shared" si="18"/>
        <v>5281.228628260533</v>
      </c>
      <c r="CK29" s="31">
        <f t="shared" si="18"/>
        <v>5475.205435486988</v>
      </c>
      <c r="CL29" s="31">
        <f t="shared" si="18"/>
        <v>5676.24747224405</v>
      </c>
      <c r="CM29" s="31">
        <f t="shared" si="18"/>
        <v>5884.845146469353</v>
      </c>
      <c r="CN29" s="31">
        <f t="shared" si="18"/>
        <v>6101.287888491597</v>
      </c>
      <c r="CO29" s="31">
        <f t="shared" si="18"/>
        <v>6325.516493679293</v>
      </c>
      <c r="CP29" s="31">
        <f t="shared" si="18"/>
        <v>6558.270954768663</v>
      </c>
      <c r="CQ29" s="31">
        <f t="shared" si="18"/>
        <v>6799.51785694862</v>
      </c>
      <c r="CR29" s="24">
        <f>IF(ISBLANK(Input!CR$30),"",Input!CR$30)</f>
      </c>
      <c r="CS29" s="24">
        <f>IF(ISBLANK(Input!CS$32),"",Input!CS$32)</f>
      </c>
      <c r="CT29" s="24">
        <f>IF(ISBLANK(Input!CT$30),"",Input!CT$30)</f>
      </c>
      <c r="CU29" s="52"/>
      <c r="CV29" s="25"/>
      <c r="CW29" s="25"/>
      <c r="CX29" s="25"/>
      <c r="CY29" s="25"/>
      <c r="CZ29" s="31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</row>
    <row r="30" spans="1:144" ht="11.25">
      <c r="A30" s="14"/>
      <c r="B30" s="14"/>
      <c r="C30" s="14"/>
      <c r="D30" s="25"/>
      <c r="E30" s="28"/>
      <c r="F30" s="28"/>
      <c r="G30" s="2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4">
        <f>IF(ISBLANK(Input!CR$30),"",Input!CR$30)</f>
      </c>
      <c r="CS30" s="24">
        <f>IF(ISBLANK(Input!CS$32),"",Input!CS$32)</f>
      </c>
      <c r="CT30" s="24">
        <f>IF(ISBLANK(Input!CT$30),"",Input!CT$30)</f>
      </c>
      <c r="CU30" s="52"/>
      <c r="CV30" s="25"/>
      <c r="CW30" s="25"/>
      <c r="CX30" s="25"/>
      <c r="CY30" s="25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</row>
    <row r="31" spans="1:144" ht="11.25">
      <c r="A31" s="14"/>
      <c r="B31" s="15" t="s">
        <v>18</v>
      </c>
      <c r="C31" s="14"/>
      <c r="D31" s="14"/>
      <c r="E31" s="14"/>
      <c r="F31" s="28"/>
      <c r="G31" s="24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4">
        <f>IF(ISBLANK(Input!CR$30),"",Input!CR$30)</f>
      </c>
      <c r="CS31" s="24">
        <f>IF(ISBLANK(Input!CS$32),"",Input!CS$32)</f>
      </c>
      <c r="CT31" s="24">
        <f>IF(ISBLANK(Input!CT$30),"",Input!CT$30)</f>
      </c>
      <c r="CU31" s="52"/>
      <c r="CV31" s="25"/>
      <c r="CW31" s="25"/>
      <c r="CX31" s="25"/>
      <c r="CY31" s="25"/>
      <c r="CZ31" s="28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 ht="11.25">
      <c r="A32" s="14"/>
      <c r="B32" s="14"/>
      <c r="C32" s="14" t="s">
        <v>25</v>
      </c>
      <c r="D32" s="14"/>
      <c r="E32" s="14"/>
      <c r="F32" s="24">
        <f>IF(ISBLANK(Input!F$30),MIN(MAX(F$23,F$28),F$29),F$6+F$8)</f>
        <v>8.767</v>
      </c>
      <c r="G32" s="24">
        <f>IF(ISBLANK(Input!G$30),MIN(MAX(G$23,G$28),G$29),G$6+G$8)</f>
        <v>9.271</v>
      </c>
      <c r="H32" s="24">
        <f>IF(ISBLANK(Input!H$30),MIN(MAX(H$23,H$28),H$29),H$6+H$8)</f>
        <v>9.734</v>
      </c>
      <c r="I32" s="24">
        <f>IF(ISBLANK(Input!I$30),MIN(MAX(I$23,I$28),I$29),I$6+I$8)</f>
        <v>10.279</v>
      </c>
      <c r="J32" s="24">
        <f>IF(ISBLANK(Input!J$30),MIN(MAX(J$23,J$28),J$29),J$6+J$8)</f>
        <v>10.789</v>
      </c>
      <c r="K32" s="24">
        <f>IF(ISBLANK(Input!K$30),MIN(MAX(K$23,K$28),K$29),K$6+K$8)</f>
        <v>11.36800056346386</v>
      </c>
      <c r="L32" s="24">
        <f>IF(ISBLANK(Input!L$30),MIN(MAX(L$23,L$28),L$29),L$6+L$8)</f>
        <v>14.088660561625165</v>
      </c>
      <c r="M32" s="24">
        <f>IF(ISBLANK(Input!M$30),MIN(MAX(M$23,M$28),M$29),M$6+M$8)</f>
        <v>14.801618083300184</v>
      </c>
      <c r="N32" s="24">
        <f>IF(ISBLANK(Input!N$30),MIN(MAX(N$23,N$28),N$29),N$6+N$8)</f>
        <v>15.544385431481613</v>
      </c>
      <c r="O32" s="24">
        <f>IF(ISBLANK(Input!O$30),MIN(MAX(O$23,O$28),O$29),O$6+O$8)</f>
        <v>16.33109383938568</v>
      </c>
      <c r="P32" s="24">
        <f>IF(ISBLANK(Input!P$30),MIN(MAX(P$23,P$28),P$29),P$6+P$8)</f>
        <v>17.157307561450004</v>
      </c>
      <c r="Q32" s="24">
        <f>IF(ISBLANK(Input!Q$30),MIN(MAX(Q$23,Q$28),Q$29),Q$6+Q$8)</f>
        <v>18.009984814600344</v>
      </c>
      <c r="R32" s="24">
        <f>IF(ISBLANK(Input!R$30),MIN(MAX(R$23,R$28),R$29),R$6+R$8)</f>
        <v>18.891298742849063</v>
      </c>
      <c r="S32" s="24">
        <f>IF(ISBLANK(Input!S$30),MIN(MAX(S$23,S$28),S$29),S$6+S$8)</f>
        <v>19.806418909644567</v>
      </c>
      <c r="T32" s="24">
        <f>IF(ISBLANK(Input!T$30),MIN(MAX(T$23,T$28),T$29),T$6+T$8)</f>
        <v>20.753830904093007</v>
      </c>
      <c r="U32" s="24">
        <f>IF(ISBLANK(Input!U$30),MIN(MAX(U$23,U$28),U$29),U$6+U$8)</f>
        <v>21.73667851580282</v>
      </c>
      <c r="V32" s="24">
        <f>IF(ISBLANK(Input!V$30),MIN(MAX(V$23,V$28),V$29),V$6+V$8)</f>
        <v>22.757438412269774</v>
      </c>
      <c r="W32" s="24">
        <f>IF(ISBLANK(Input!W$30),MIN(MAX(W$23,W$28),W$29),W$6+W$8)</f>
        <v>23.817660672129005</v>
      </c>
      <c r="X32" s="24">
        <f>IF(ISBLANK(Input!X$30),MIN(MAX(X$23,X$28),X$29),X$6+X$8)</f>
        <v>24.922673892483697</v>
      </c>
      <c r="Y32" s="24">
        <f>IF(ISBLANK(Input!Y$30),MIN(MAX(Y$23,Y$28),Y$29),Y$6+Y$8)</f>
        <v>26.075271738344842</v>
      </c>
      <c r="Z32" s="24">
        <f>IF(ISBLANK(Input!Z$30),MIN(MAX(Z$23,Z$28),Z$29),Z$6+Z$8)</f>
        <v>27.278270090481207</v>
      </c>
      <c r="AA32" s="24">
        <f>IF(ISBLANK(Input!AA$30),MIN(MAX(AA$23,AA$28),AA$29),AA$6+AA$8)</f>
        <v>28.534203233470873</v>
      </c>
      <c r="AB32" s="24">
        <f>IF(ISBLANK(Input!AB$30),MIN(MAX(AB$23,AB$28),AB$29),AB$6+AB$8)</f>
        <v>29.844849072591312</v>
      </c>
      <c r="AC32" s="24">
        <f>IF(ISBLANK(Input!AC$30),MIN(MAX(AC$23,AC$28),AC$29),AC$6+AC$8)</f>
        <v>31.21350988654399</v>
      </c>
      <c r="AD32" s="24">
        <f>IF(ISBLANK(Input!AD$30),MIN(MAX(AD$23,AD$28),AD$29),AD$6+AD$8)</f>
        <v>32.642207939203175</v>
      </c>
      <c r="AE32" s="24">
        <f>IF(ISBLANK(Input!AE$30),MIN(MAX(AE$23,AE$28),AE$29),AE$6+AE$8)</f>
        <v>34.136190312191545</v>
      </c>
      <c r="AF32" s="24">
        <f>IF(ISBLANK(Input!AF$30),MIN(MAX(AF$23,AF$28),AF$29),AF$6+AF$8)</f>
        <v>35.69896451143992</v>
      </c>
      <c r="AG32" s="24">
        <f>IF(ISBLANK(Input!AG$30),MIN(MAX(AG$23,AG$28),AG$29),AG$6+AG$8)</f>
        <v>37.33703890942216</v>
      </c>
      <c r="AH32" s="24">
        <f>IF(ISBLANK(Input!AH$30),MIN(MAX(AH$23,AH$28),AH$29),AH$6+AH$8)</f>
        <v>39.0515826852601</v>
      </c>
      <c r="AI32" s="24">
        <f>IF(ISBLANK(Input!AI$30),MIN(MAX(AI$23,AI$28),AI$29),AI$6+AI$8)</f>
        <v>40.84709343679555</v>
      </c>
      <c r="AJ32" s="24">
        <f>IF(ISBLANK(Input!AJ$30),MIN(MAX(AJ$23,AJ$28),AJ$29),AJ$6+AJ$8)</f>
        <v>42.72660246788121</v>
      </c>
      <c r="AK32" s="24">
        <f>IF(ISBLANK(Input!AK$30),MIN(MAX(AK$23,AK$28),AK$29),AK$6+AK$8)</f>
        <v>44.69062443780806</v>
      </c>
      <c r="AL32" s="24">
        <f>IF(ISBLANK(Input!AL$30),MIN(MAX(AL$23,AL$28),AL$29),AL$6+AL$8)</f>
        <v>46.740585959167866</v>
      </c>
      <c r="AM32" s="24">
        <f>IF(ISBLANK(Input!AM$30),MIN(MAX(AM$23,AM$28),AM$29),AM$6+AM$8)</f>
        <v>48.87394849053938</v>
      </c>
      <c r="AN32" s="24">
        <f>IF(ISBLANK(Input!AN$30),MIN(MAX(AN$23,AN$28),AN$29),AN$6+AN$8)</f>
        <v>51.096461402377194</v>
      </c>
      <c r="AO32" s="24">
        <f>IF(ISBLANK(Input!AO$30),MIN(MAX(AO$23,AO$28),AO$29),AO$6+AO$8)</f>
        <v>53.40847693748431</v>
      </c>
      <c r="AP32" s="24">
        <f>IF(ISBLANK(Input!AP$30),MIN(MAX(AP$23,AP$28),AP$29),AP$6+AP$8)</f>
        <v>55.80868535070691</v>
      </c>
      <c r="AQ32" s="24">
        <f>IF(ISBLANK(Input!AQ$30),MIN(MAX(AQ$23,AQ$28),AQ$29),AQ$6+AQ$8)</f>
        <v>58.30227726432573</v>
      </c>
      <c r="AR32" s="24">
        <f>IF(ISBLANK(Input!AR$30),MIN(MAX(AR$23,AR$28),AR$29),AR$6+AR$8)</f>
        <v>60.88992306645842</v>
      </c>
      <c r="AS32" s="24">
        <f>IF(ISBLANK(Input!AS$30),MIN(MAX(AS$23,AS$28),AS$29),AS$6+AS$8)</f>
        <v>63.57220103307488</v>
      </c>
      <c r="AT32" s="24">
        <f>IF(ISBLANK(Input!AT$30),MIN(MAX(AT$23,AT$28),AT$29),AT$6+AT$8)</f>
        <v>66.35346574189936</v>
      </c>
      <c r="AU32" s="24">
        <f>IF(ISBLANK(Input!AU$30),MIN(MAX(AU$23,AU$28),AU$29),AU$6+AU$8)</f>
        <v>69.24344766686467</v>
      </c>
      <c r="AV32" s="24">
        <f>IF(ISBLANK(Input!AV$30),MIN(MAX(AV$23,AV$28),AV$29),AV$6+AV$8)</f>
        <v>72.24120955120715</v>
      </c>
      <c r="AW32" s="24">
        <f>IF(ISBLANK(Input!AW$30),MIN(MAX(AW$23,AW$28),AW$29),AW$6+AW$8)</f>
        <v>75.35155171855757</v>
      </c>
      <c r="AX32" s="24">
        <f>IF(ISBLANK(Input!AX$30),MIN(MAX(AX$23,AX$28),AX$29),AX$6+AX$8)</f>
        <v>78.57609486331401</v>
      </c>
      <c r="AY32" s="24">
        <f>IF(ISBLANK(Input!AY$30),MIN(MAX(AY$23,AY$28),AY$29),AY$6+AY$8)</f>
        <v>81.92514289153605</v>
      </c>
      <c r="AZ32" s="24">
        <f>IF(ISBLANK(Input!AZ$30),MIN(MAX(AZ$23,AZ$28),AZ$29),AZ$6+AZ$8)</f>
        <v>85.40622333007799</v>
      </c>
      <c r="BA32" s="24">
        <f>IF(ISBLANK(Input!BA$30),MIN(MAX(BA$23,BA$28),BA$29),BA$6+BA$8)</f>
        <v>89.02883823896623</v>
      </c>
      <c r="BB32" s="24">
        <f>IF(ISBLANK(Input!BB$30),MIN(MAX(BB$23,BB$28),BB$29),BB$6+BB$8)</f>
        <v>92.79478375066702</v>
      </c>
      <c r="BC32" s="24">
        <f>IF(ISBLANK(Input!BC$30),MIN(MAX(BC$23,BC$28),BC$29),BC$6+BC$8)</f>
        <v>96.72271311296926</v>
      </c>
      <c r="BD32" s="24">
        <f>IF(ISBLANK(Input!BD$30),MIN(MAX(BD$23,BD$28),BD$29),BD$6+BD$8)</f>
        <v>100.80901301977408</v>
      </c>
      <c r="BE32" s="24">
        <f>IF(ISBLANK(Input!BE$30),MIN(MAX(BE$23,BE$28),BE$29),BE$6+BE$8)</f>
        <v>105.06748663634</v>
      </c>
      <c r="BF32" s="24">
        <f>IF(ISBLANK(Input!BF$30),MIN(MAX(BF$23,BF$28),BF$29),BF$6+BF$8)</f>
        <v>109.49756802797766</v>
      </c>
      <c r="BG32" s="24">
        <f>IF(ISBLANK(Input!BG$30),MIN(MAX(BG$23,BG$28),BG$29),BG$6+BG$8)</f>
        <v>114.11384617680787</v>
      </c>
      <c r="BH32" s="24">
        <f>IF(ISBLANK(Input!BH$30),MIN(MAX(BH$23,BH$28),BH$29),BH$6+BH$8)</f>
        <v>118.91854978687843</v>
      </c>
      <c r="BI32" s="24">
        <f>IF(ISBLANK(Input!BI$30),MIN(MAX(BI$23,BI$28),BI$29),BI$6+BI$8)</f>
        <v>123.91919760601036</v>
      </c>
      <c r="BJ32" s="24">
        <f>IF(ISBLANK(Input!BJ$30),MIN(MAX(BJ$23,BJ$28),BJ$29),BJ$6+BJ$8)</f>
        <v>129.12019974620017</v>
      </c>
      <c r="BK32" s="24">
        <f>IF(ISBLANK(Input!BK$30),MIN(MAX(BK$23,BK$28),BK$29),BK$6+BK$8)</f>
        <v>134.5306630909665</v>
      </c>
      <c r="BL32" s="24">
        <f>IF(ISBLANK(Input!BL$30),MIN(MAX(BL$23,BL$28),BL$29),BL$6+BL$8)</f>
        <v>140.15433648400582</v>
      </c>
      <c r="BM32" s="24">
        <f>IF(ISBLANK(Input!BM$30),MIN(MAX(BM$23,BM$28),BM$29),BM$6+BM$8)</f>
        <v>145.99475761721646</v>
      </c>
      <c r="BN32" s="24">
        <f>IF(ISBLANK(Input!BN$30),MIN(MAX(BN$23,BN$28),BN$29),BN$6+BN$8)</f>
        <v>152.06026204079674</v>
      </c>
      <c r="BO32" s="24">
        <f>IF(ISBLANK(Input!BO$30),MIN(MAX(BO$23,BO$28),BO$29),BO$6+BO$8)</f>
        <v>158.34863530302957</v>
      </c>
      <c r="BP32" s="24">
        <f>IF(ISBLANK(Input!BP$30),MIN(MAX(BP$23,BP$28),BP$29),BP$6+BP$8)</f>
        <v>164.87817819305187</v>
      </c>
      <c r="BQ32" s="24">
        <f>IF(ISBLANK(Input!BQ$30),MIN(MAX(BQ$23,BQ$28),BQ$29),BQ$6+BQ$8)</f>
        <v>171.66161429461366</v>
      </c>
      <c r="BR32" s="24">
        <f>IF(ISBLANK(Input!BR$30),MIN(MAX(BR$23,BR$28),BR$29),BR$6+BR$8)</f>
        <v>178.71197460095766</v>
      </c>
      <c r="BS32" s="24">
        <f>IF(ISBLANK(Input!BS$30),MIN(MAX(BS$23,BS$28),BS$29),BS$6+BS$8)</f>
        <v>186.0378330816842</v>
      </c>
      <c r="BT32" s="24">
        <f>IF(ISBLANK(Input!BT$30),MIN(MAX(BT$23,BT$28),BT$29),BT$6+BT$8)</f>
        <v>193.6591863744475</v>
      </c>
      <c r="BU32" s="24">
        <f>IF(ISBLANK(Input!BU$30),MIN(MAX(BU$23,BU$28),BU$29),BU$6+BU$8)</f>
        <v>201.59199041935653</v>
      </c>
      <c r="BV32" s="24">
        <f>IF(ISBLANK(Input!BV$30),MIN(MAX(BV$23,BV$28),BV$29),BV$6+BV$8)</f>
        <v>209.83925454259014</v>
      </c>
      <c r="BW32" s="24">
        <f>IF(ISBLANK(Input!BW$30),MIN(MAX(BW$23,BW$28),BW$29),BW$6+BW$8)</f>
        <v>218.4137516950355</v>
      </c>
      <c r="BX32" s="24">
        <f>IF(ISBLANK(Input!BX$30),MIN(MAX(BX$23,BX$28),BX$29),BX$6+BX$8)</f>
        <v>227.32488008429925</v>
      </c>
      <c r="BY32" s="24">
        <f>IF(ISBLANK(Input!BY$30),MIN(MAX(BY$23,BY$28),BY$29),BY$6+BY$8)</f>
        <v>236.58475843323248</v>
      </c>
      <c r="BZ32" s="24">
        <f>IF(ISBLANK(Input!BZ$30),MIN(MAX(BZ$23,BZ$28),BZ$29),BZ$6+BZ$8)</f>
        <v>246.20660461351258</v>
      </c>
      <c r="CA32" s="24">
        <f>IF(ISBLANK(Input!CA$30),MIN(MAX(CA$23,CA$28),CA$29),CA$6+CA$8)</f>
        <v>256.2055368177518</v>
      </c>
      <c r="CB32" s="24">
        <f>IF(ISBLANK(Input!CB$30),MIN(MAX(CB$23,CB$28),CB$29),CB$6+CB$8)</f>
        <v>266.5966974523796</v>
      </c>
      <c r="CC32" s="24">
        <f>IF(ISBLANK(Input!CC$30),MIN(MAX(CC$23,CC$28),CC$29),CC$6+CC$8)</f>
        <v>277.3990741990258</v>
      </c>
      <c r="CD32" s="24">
        <f>IF(ISBLANK(Input!CD$30),MIN(MAX(CD$23,CD$28),CD$29),CD$6+CD$8)</f>
        <v>288.63279113618614</v>
      </c>
      <c r="CE32" s="24">
        <f>IF(ISBLANK(Input!CE$30),MIN(MAX(CE$23,CE$28),CE$29),CE$6+CE$8)</f>
        <v>300.3019853646675</v>
      </c>
      <c r="CF32" s="24">
        <f>IF(ISBLANK(Input!CF$30),MIN(MAX(CF$23,CF$28),CF$29),CF$6+CF$8)</f>
        <v>312.43818610009725</v>
      </c>
      <c r="CG32" s="24">
        <f>IF(ISBLANK(Input!CG$30),MIN(MAX(CG$23,CG$28),CG$29),CG$6+CG$8)</f>
        <v>325.04689533159336</v>
      </c>
      <c r="CH32" s="24">
        <f>IF(ISBLANK(Input!CH$30),MIN(MAX(CH$23,CH$28),CH$29),CH$6+CH$8)</f>
        <v>338.17513645748613</v>
      </c>
      <c r="CI32" s="24">
        <f>IF(ISBLANK(Input!CI$30),MIN(MAX(CI$23,CI$28),CI$29),CI$6+CI$8)</f>
        <v>351.8165274013762</v>
      </c>
      <c r="CJ32" s="24">
        <f>IF(ISBLANK(Input!CJ$30),MIN(MAX(CJ$23,CJ$28),CJ$29),CJ$6+CJ$8)</f>
        <v>366.0073511029525</v>
      </c>
      <c r="CK32" s="24">
        <f>IF(ISBLANK(Input!CK$30),MIN(MAX(CK$23,CK$28),CK$29),CK$6+CK$8)</f>
        <v>380.7763671475787</v>
      </c>
      <c r="CL32" s="24">
        <f>IF(ISBLANK(Input!CL$30),MIN(MAX(CL$23,CL$28),CL$29),CL$6+CL$8)</f>
        <v>396.1304586020875</v>
      </c>
      <c r="CM32" s="24">
        <f>IF(ISBLANK(Input!CM$30),MIN(MAX(CM$23,CM$28),CM$29),CM$6+CM$8)</f>
        <v>412.10898381350626</v>
      </c>
      <c r="CN32" s="24">
        <f>IF(ISBLANK(Input!CN$30),MIN(MAX(CN$23,CN$28),CN$29),CN$6+CN$8)</f>
        <v>428.7376310341053</v>
      </c>
      <c r="CO32" s="24">
        <f>IF(ISBLANK(Input!CO$30),MIN(MAX(CO$23,CO$28),CO$29),CO$6+CO$8)</f>
        <v>446.01777350000054</v>
      </c>
      <c r="CP32" s="24">
        <f>IF(ISBLANK(Input!CP$30),MIN(MAX(CP$23,CP$28),CP$29),CP$6+CP$8)</f>
        <v>464.0072703491694</v>
      </c>
      <c r="CQ32" s="24">
        <f>IF(ISBLANK(Input!CQ$30),MIN(MAX(CQ$23,CQ$28),CQ$29),CQ$6+CQ$8)</f>
        <v>482.7097453011439</v>
      </c>
      <c r="CR32" s="24">
        <f>IF(ISBLANK(Input!CR$30),"",Input!CR$30)</f>
      </c>
      <c r="CS32" s="24">
        <f>IF(ISBLANK(Input!CS$32),"",Input!CS$32)</f>
      </c>
      <c r="CT32" s="24">
        <f>IF(ISBLANK(Input!CT$30),"",Input!CT$30)</f>
      </c>
      <c r="CU32" s="52"/>
      <c r="CV32" s="25"/>
      <c r="CW32" s="25"/>
      <c r="CX32" s="25"/>
      <c r="CY32" s="25"/>
      <c r="CZ32" s="24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</row>
    <row r="33" spans="1:144" ht="11.25">
      <c r="A33" s="14"/>
      <c r="B33" s="14"/>
      <c r="C33" s="34" t="s">
        <v>49</v>
      </c>
      <c r="D33" s="14"/>
      <c r="E33" s="14"/>
      <c r="F33" s="24">
        <f>-F$6</f>
        <v>-8.767</v>
      </c>
      <c r="G33" s="24">
        <f aca="true" t="shared" si="19" ref="G33:N33">-G$6</f>
        <v>-9.271</v>
      </c>
      <c r="H33" s="24">
        <f t="shared" si="19"/>
        <v>-9.734</v>
      </c>
      <c r="I33" s="24">
        <f t="shared" si="19"/>
        <v>-10.279</v>
      </c>
      <c r="J33" s="24">
        <f t="shared" si="19"/>
        <v>-10.789</v>
      </c>
      <c r="K33" s="24">
        <f t="shared" si="19"/>
        <v>-11.36800056346386</v>
      </c>
      <c r="L33" s="24">
        <f t="shared" si="19"/>
        <v>-11.972304878972773</v>
      </c>
      <c r="M33" s="24">
        <f t="shared" si="19"/>
        <v>-12.640068082070743</v>
      </c>
      <c r="N33" s="24">
        <f t="shared" si="19"/>
        <v>-13.455459046715651</v>
      </c>
      <c r="O33" s="24">
        <f aca="true" t="shared" si="20" ref="O33:BR33">-O$6</f>
        <v>-14.31965433050411</v>
      </c>
      <c r="P33" s="24">
        <f t="shared" si="20"/>
        <v>-15.245726170505195</v>
      </c>
      <c r="Q33" s="24">
        <f t="shared" si="20"/>
        <v>-16.30795615154049</v>
      </c>
      <c r="R33" s="24">
        <f t="shared" si="20"/>
        <v>-17.428974858716423</v>
      </c>
      <c r="S33" s="24">
        <f t="shared" si="20"/>
        <v>-18.640429202781757</v>
      </c>
      <c r="T33" s="24">
        <f t="shared" si="20"/>
        <v>-19.92168113381427</v>
      </c>
      <c r="U33" s="24">
        <f t="shared" si="20"/>
        <v>-21.253632940067416</v>
      </c>
      <c r="V33" s="24">
        <f t="shared" si="20"/>
        <v>-22.611587709521718</v>
      </c>
      <c r="W33" s="24">
        <f t="shared" si="20"/>
        <v>-23.976258407570683</v>
      </c>
      <c r="X33" s="24">
        <f t="shared" si="20"/>
        <v>-25.374249399272443</v>
      </c>
      <c r="Y33" s="24">
        <f t="shared" si="20"/>
        <v>-26.8113912821375</v>
      </c>
      <c r="Z33" s="24">
        <f t="shared" si="20"/>
        <v>-28.305843809871437</v>
      </c>
      <c r="AA33" s="24">
        <f t="shared" si="20"/>
        <v>-29.87239527950063</v>
      </c>
      <c r="AB33" s="24">
        <f t="shared" si="20"/>
        <v>-31.472919796163822</v>
      </c>
      <c r="AC33" s="24">
        <f t="shared" si="20"/>
        <v>-33.16121638032269</v>
      </c>
      <c r="AD33" s="24">
        <f t="shared" si="20"/>
        <v>-34.8789524994907</v>
      </c>
      <c r="AE33" s="24">
        <f t="shared" si="20"/>
        <v>-36.57433717827374</v>
      </c>
      <c r="AF33" s="24">
        <f t="shared" si="20"/>
        <v>-38.25305286822001</v>
      </c>
      <c r="AG33" s="24">
        <f t="shared" si="20"/>
        <v>-39.919182619853494</v>
      </c>
      <c r="AH33" s="24">
        <f t="shared" si="20"/>
        <v>-41.56672688433285</v>
      </c>
      <c r="AI33" s="24">
        <f t="shared" si="20"/>
        <v>-43.255659926933696</v>
      </c>
      <c r="AJ33" s="24">
        <f t="shared" si="20"/>
        <v>-44.96962208304993</v>
      </c>
      <c r="AK33" s="24">
        <f t="shared" si="20"/>
        <v>-46.78560227046317</v>
      </c>
      <c r="AL33" s="24">
        <f t="shared" si="20"/>
        <v>-48.69723019063702</v>
      </c>
      <c r="AM33" s="24">
        <f t="shared" si="20"/>
        <v>-50.707895469637904</v>
      </c>
      <c r="AN33" s="24">
        <f t="shared" si="20"/>
        <v>-52.84895911214945</v>
      </c>
      <c r="AO33" s="24">
        <f t="shared" si="20"/>
        <v>-55.13712597046281</v>
      </c>
      <c r="AP33" s="24">
        <f t="shared" si="20"/>
        <v>-57.52997291113551</v>
      </c>
      <c r="AQ33" s="24">
        <f t="shared" si="20"/>
        <v>-60.0421070561526</v>
      </c>
      <c r="AR33" s="24">
        <f t="shared" si="20"/>
        <v>-62.703042750981886</v>
      </c>
      <c r="AS33" s="24">
        <f t="shared" si="20"/>
        <v>-65.50220044283658</v>
      </c>
      <c r="AT33" s="24">
        <f t="shared" si="20"/>
        <v>-68.54871883516442</v>
      </c>
      <c r="AU33" s="24">
        <f t="shared" si="20"/>
        <v>-71.82137121206632</v>
      </c>
      <c r="AV33" s="24">
        <f t="shared" si="20"/>
        <v>-75.38831348054204</v>
      </c>
      <c r="AW33" s="24">
        <f t="shared" si="20"/>
        <v>-79.2065459197032</v>
      </c>
      <c r="AX33" s="24">
        <f t="shared" si="20"/>
        <v>-83.1060445924766</v>
      </c>
      <c r="AY33" s="24">
        <f t="shared" si="20"/>
        <v>-87.17278974377167</v>
      </c>
      <c r="AZ33" s="24">
        <f t="shared" si="20"/>
        <v>-91.36676614362847</v>
      </c>
      <c r="BA33" s="24">
        <f t="shared" si="20"/>
        <v>-95.7663953110525</v>
      </c>
      <c r="BB33" s="24">
        <f t="shared" si="20"/>
        <v>-100.3004697056532</v>
      </c>
      <c r="BC33" s="24">
        <f t="shared" si="20"/>
        <v>-104.9351801622734</v>
      </c>
      <c r="BD33" s="24">
        <f t="shared" si="20"/>
        <v>-109.77003043238554</v>
      </c>
      <c r="BE33" s="24">
        <f t="shared" si="20"/>
        <v>-114.75999639392668</v>
      </c>
      <c r="BF33" s="24">
        <f t="shared" si="20"/>
        <v>-120.10269162813103</v>
      </c>
      <c r="BG33" s="24">
        <f t="shared" si="20"/>
        <v>-125.58461255481514</v>
      </c>
      <c r="BH33" s="24">
        <f t="shared" si="20"/>
        <v>-131.13044008615034</v>
      </c>
      <c r="BI33" s="24">
        <f t="shared" si="20"/>
        <v>-136.9353126590508</v>
      </c>
      <c r="BJ33" s="24">
        <f t="shared" si="20"/>
        <v>-143.10655764537273</v>
      </c>
      <c r="BK33" s="24">
        <f t="shared" si="20"/>
        <v>-149.4949596736887</v>
      </c>
      <c r="BL33" s="24">
        <f t="shared" si="20"/>
        <v>-156.23687251856077</v>
      </c>
      <c r="BM33" s="24">
        <f t="shared" si="20"/>
        <v>-163.4595809692854</v>
      </c>
      <c r="BN33" s="24">
        <f t="shared" si="20"/>
        <v>-171.14517414050533</v>
      </c>
      <c r="BO33" s="24">
        <f t="shared" si="20"/>
        <v>-179.00561656981642</v>
      </c>
      <c r="BP33" s="24">
        <f t="shared" si="20"/>
        <v>-187.18980842926007</v>
      </c>
      <c r="BQ33" s="24">
        <f t="shared" si="20"/>
        <v>-195.51793845867115</v>
      </c>
      <c r="BR33" s="24">
        <f t="shared" si="20"/>
        <v>-203.9553889844893</v>
      </c>
      <c r="BS33" s="24">
        <f aca="true" t="shared" si="21" ref="BS33:CQ33">-BS$6</f>
        <v>-212.65591368960452</v>
      </c>
      <c r="BT33" s="24">
        <f t="shared" si="21"/>
        <v>-221.64018789039423</v>
      </c>
      <c r="BU33" s="24">
        <f t="shared" si="21"/>
        <v>-230.92851061224076</v>
      </c>
      <c r="BV33" s="24">
        <f t="shared" si="21"/>
        <v>-240.54313978782682</v>
      </c>
      <c r="BW33" s="24">
        <f t="shared" si="21"/>
        <v>-250.49500331332163</v>
      </c>
      <c r="BX33" s="24">
        <f t="shared" si="21"/>
        <v>-260.8232725363827</v>
      </c>
      <c r="BY33" s="24">
        <f t="shared" si="21"/>
        <v>-271.5426284864906</v>
      </c>
      <c r="BZ33" s="24">
        <f t="shared" si="21"/>
        <v>-282.6698809945561</v>
      </c>
      <c r="CA33" s="24">
        <f t="shared" si="21"/>
        <v>-294.23662482289427</v>
      </c>
      <c r="CB33" s="24">
        <f t="shared" si="21"/>
        <v>-306.2533506585929</v>
      </c>
      <c r="CC33" s="24">
        <f t="shared" si="21"/>
        <v>-318.7551245211624</v>
      </c>
      <c r="CD33" s="24">
        <f t="shared" si="21"/>
        <v>-331.742471946157</v>
      </c>
      <c r="CE33" s="24">
        <f t="shared" si="21"/>
        <v>-345.2406523043031</v>
      </c>
      <c r="CF33" s="24">
        <f t="shared" si="21"/>
        <v>-359.2545303821769</v>
      </c>
      <c r="CG33" s="24">
        <f t="shared" si="21"/>
        <v>-373.8256845391629</v>
      </c>
      <c r="CH33" s="24">
        <f t="shared" si="21"/>
        <v>-388.9227399003</v>
      </c>
      <c r="CI33" s="24">
        <f t="shared" si="21"/>
        <v>-404.59535296243</v>
      </c>
      <c r="CJ33" s="24">
        <f t="shared" si="21"/>
        <v>-420.856035915047</v>
      </c>
      <c r="CK33" s="24">
        <f t="shared" si="21"/>
        <v>-437.68623595802586</v>
      </c>
      <c r="CL33" s="24">
        <f t="shared" si="21"/>
        <v>-455.1281701806259</v>
      </c>
      <c r="CM33" s="24">
        <f t="shared" si="21"/>
        <v>-473.20456066933707</v>
      </c>
      <c r="CN33" s="24">
        <f t="shared" si="21"/>
        <v>-491.9342203828122</v>
      </c>
      <c r="CO33" s="24">
        <f t="shared" si="21"/>
        <v>-511.3563557940846</v>
      </c>
      <c r="CP33" s="24">
        <f t="shared" si="21"/>
        <v>-531.4976984714137</v>
      </c>
      <c r="CQ33" s="24">
        <f t="shared" si="21"/>
        <v>-552.4157483157707</v>
      </c>
      <c r="CR33" s="24">
        <f>IF(ISBLANK(Input!CR$30),"",Input!CR$30)</f>
      </c>
      <c r="CS33" s="24">
        <f>IF(ISBLANK(Input!CS$32),"",Input!CS$32)</f>
      </c>
      <c r="CT33" s="24">
        <f>IF(ISBLANK(Input!CT$30),"",Input!CT$30)</f>
      </c>
      <c r="CU33" s="52"/>
      <c r="CV33" s="25"/>
      <c r="CW33" s="25"/>
      <c r="CX33" s="25"/>
      <c r="CY33" s="25"/>
      <c r="CZ33" s="24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</row>
    <row r="34" spans="1:144" ht="11.25">
      <c r="A34" s="14"/>
      <c r="B34" s="14"/>
      <c r="C34" s="14" t="s">
        <v>26</v>
      </c>
      <c r="D34" s="14"/>
      <c r="E34" s="24"/>
      <c r="F34" s="24">
        <f>ROUND(SUM(F$32:F$33),3)</f>
        <v>0</v>
      </c>
      <c r="G34" s="24">
        <f aca="true" t="shared" si="22" ref="G34:BR34">ROUND(SUM(G$32:G$33),3)</f>
        <v>0</v>
      </c>
      <c r="H34" s="24">
        <f t="shared" si="22"/>
        <v>0</v>
      </c>
      <c r="I34" s="24">
        <f t="shared" si="22"/>
        <v>0</v>
      </c>
      <c r="J34" s="24">
        <f t="shared" si="22"/>
        <v>0</v>
      </c>
      <c r="K34" s="24">
        <f t="shared" si="22"/>
        <v>0</v>
      </c>
      <c r="L34" s="24">
        <f t="shared" si="22"/>
        <v>2.116</v>
      </c>
      <c r="M34" s="24">
        <f t="shared" si="22"/>
        <v>2.162</v>
      </c>
      <c r="N34" s="24">
        <f t="shared" si="22"/>
        <v>2.089</v>
      </c>
      <c r="O34" s="24">
        <f t="shared" si="22"/>
        <v>2.011</v>
      </c>
      <c r="P34" s="24">
        <f t="shared" si="22"/>
        <v>1.912</v>
      </c>
      <c r="Q34" s="24">
        <f t="shared" si="22"/>
        <v>1.702</v>
      </c>
      <c r="R34" s="24">
        <f t="shared" si="22"/>
        <v>1.462</v>
      </c>
      <c r="S34" s="24">
        <f t="shared" si="22"/>
        <v>1.166</v>
      </c>
      <c r="T34" s="24">
        <f t="shared" si="22"/>
        <v>0.832</v>
      </c>
      <c r="U34" s="24">
        <f t="shared" si="22"/>
        <v>0.483</v>
      </c>
      <c r="V34" s="24">
        <f t="shared" si="22"/>
        <v>0.146</v>
      </c>
      <c r="W34" s="24">
        <f t="shared" si="22"/>
        <v>-0.159</v>
      </c>
      <c r="X34" s="24">
        <f t="shared" si="22"/>
        <v>-0.452</v>
      </c>
      <c r="Y34" s="24">
        <f t="shared" si="22"/>
        <v>-0.736</v>
      </c>
      <c r="Z34" s="24">
        <f t="shared" si="22"/>
        <v>-1.028</v>
      </c>
      <c r="AA34" s="24">
        <f t="shared" si="22"/>
        <v>-1.338</v>
      </c>
      <c r="AB34" s="24">
        <f t="shared" si="22"/>
        <v>-1.628</v>
      </c>
      <c r="AC34" s="24">
        <f t="shared" si="22"/>
        <v>-1.948</v>
      </c>
      <c r="AD34" s="24">
        <f t="shared" si="22"/>
        <v>-2.237</v>
      </c>
      <c r="AE34" s="24">
        <f t="shared" si="22"/>
        <v>-2.438</v>
      </c>
      <c r="AF34" s="24">
        <f t="shared" si="22"/>
        <v>-2.554</v>
      </c>
      <c r="AG34" s="24">
        <f t="shared" si="22"/>
        <v>-2.582</v>
      </c>
      <c r="AH34" s="24">
        <f t="shared" si="22"/>
        <v>-2.515</v>
      </c>
      <c r="AI34" s="24">
        <f t="shared" si="22"/>
        <v>-2.409</v>
      </c>
      <c r="AJ34" s="24">
        <f t="shared" si="22"/>
        <v>-2.243</v>
      </c>
      <c r="AK34" s="24">
        <f t="shared" si="22"/>
        <v>-2.095</v>
      </c>
      <c r="AL34" s="24">
        <f t="shared" si="22"/>
        <v>-1.957</v>
      </c>
      <c r="AM34" s="24">
        <f t="shared" si="22"/>
        <v>-1.834</v>
      </c>
      <c r="AN34" s="24">
        <f t="shared" si="22"/>
        <v>-1.752</v>
      </c>
      <c r="AO34" s="24">
        <f t="shared" si="22"/>
        <v>-1.729</v>
      </c>
      <c r="AP34" s="24">
        <f t="shared" si="22"/>
        <v>-1.721</v>
      </c>
      <c r="AQ34" s="24">
        <f t="shared" si="22"/>
        <v>-1.74</v>
      </c>
      <c r="AR34" s="24">
        <f t="shared" si="22"/>
        <v>-1.813</v>
      </c>
      <c r="AS34" s="24">
        <f t="shared" si="22"/>
        <v>-1.93</v>
      </c>
      <c r="AT34" s="24">
        <f t="shared" si="22"/>
        <v>-2.195</v>
      </c>
      <c r="AU34" s="24">
        <f t="shared" si="22"/>
        <v>-2.578</v>
      </c>
      <c r="AV34" s="24">
        <f t="shared" si="22"/>
        <v>-3.147</v>
      </c>
      <c r="AW34" s="24">
        <f t="shared" si="22"/>
        <v>-3.855</v>
      </c>
      <c r="AX34" s="24">
        <f t="shared" si="22"/>
        <v>-4.53</v>
      </c>
      <c r="AY34" s="24">
        <f t="shared" si="22"/>
        <v>-5.248</v>
      </c>
      <c r="AZ34" s="24">
        <f t="shared" si="22"/>
        <v>-5.961</v>
      </c>
      <c r="BA34" s="24">
        <f t="shared" si="22"/>
        <v>-6.738</v>
      </c>
      <c r="BB34" s="24">
        <f t="shared" si="22"/>
        <v>-7.506</v>
      </c>
      <c r="BC34" s="24">
        <f t="shared" si="22"/>
        <v>-8.212</v>
      </c>
      <c r="BD34" s="24">
        <f t="shared" si="22"/>
        <v>-8.961</v>
      </c>
      <c r="BE34" s="24">
        <f t="shared" si="22"/>
        <v>-9.693</v>
      </c>
      <c r="BF34" s="24">
        <f t="shared" si="22"/>
        <v>-10.605</v>
      </c>
      <c r="BG34" s="24">
        <f t="shared" si="22"/>
        <v>-11.471</v>
      </c>
      <c r="BH34" s="24">
        <f t="shared" si="22"/>
        <v>-12.212</v>
      </c>
      <c r="BI34" s="24">
        <f t="shared" si="22"/>
        <v>-13.016</v>
      </c>
      <c r="BJ34" s="24">
        <f t="shared" si="22"/>
        <v>-13.986</v>
      </c>
      <c r="BK34" s="24">
        <f t="shared" si="22"/>
        <v>-14.964</v>
      </c>
      <c r="BL34" s="24">
        <f t="shared" si="22"/>
        <v>-16.083</v>
      </c>
      <c r="BM34" s="24">
        <f t="shared" si="22"/>
        <v>-17.465</v>
      </c>
      <c r="BN34" s="24">
        <f t="shared" si="22"/>
        <v>-19.085</v>
      </c>
      <c r="BO34" s="24">
        <f t="shared" si="22"/>
        <v>-20.657</v>
      </c>
      <c r="BP34" s="24">
        <f t="shared" si="22"/>
        <v>-22.312</v>
      </c>
      <c r="BQ34" s="24">
        <f t="shared" si="22"/>
        <v>-23.856</v>
      </c>
      <c r="BR34" s="24">
        <f t="shared" si="22"/>
        <v>-25.243</v>
      </c>
      <c r="BS34" s="24">
        <f aca="true" t="shared" si="23" ref="BS34:CQ34">ROUND(SUM(BS$32:BS$33),3)</f>
        <v>-26.618</v>
      </c>
      <c r="BT34" s="24">
        <f t="shared" si="23"/>
        <v>-27.981</v>
      </c>
      <c r="BU34" s="24">
        <f t="shared" si="23"/>
        <v>-29.337</v>
      </c>
      <c r="BV34" s="24">
        <f t="shared" si="23"/>
        <v>-30.704</v>
      </c>
      <c r="BW34" s="24">
        <f t="shared" si="23"/>
        <v>-32.081</v>
      </c>
      <c r="BX34" s="24">
        <f t="shared" si="23"/>
        <v>-33.498</v>
      </c>
      <c r="BY34" s="24">
        <f t="shared" si="23"/>
        <v>-34.958</v>
      </c>
      <c r="BZ34" s="24">
        <f t="shared" si="23"/>
        <v>-36.463</v>
      </c>
      <c r="CA34" s="24">
        <f t="shared" si="23"/>
        <v>-38.031</v>
      </c>
      <c r="CB34" s="24">
        <f t="shared" si="23"/>
        <v>-39.657</v>
      </c>
      <c r="CC34" s="24">
        <f t="shared" si="23"/>
        <v>-41.356</v>
      </c>
      <c r="CD34" s="24">
        <f t="shared" si="23"/>
        <v>-43.11</v>
      </c>
      <c r="CE34" s="24">
        <f t="shared" si="23"/>
        <v>-44.939</v>
      </c>
      <c r="CF34" s="24">
        <f t="shared" si="23"/>
        <v>-46.816</v>
      </c>
      <c r="CG34" s="24">
        <f t="shared" si="23"/>
        <v>-48.779</v>
      </c>
      <c r="CH34" s="24">
        <f t="shared" si="23"/>
        <v>-50.748</v>
      </c>
      <c r="CI34" s="24">
        <f t="shared" si="23"/>
        <v>-52.779</v>
      </c>
      <c r="CJ34" s="24">
        <f t="shared" si="23"/>
        <v>-54.849</v>
      </c>
      <c r="CK34" s="24">
        <f t="shared" si="23"/>
        <v>-56.91</v>
      </c>
      <c r="CL34" s="24">
        <f t="shared" si="23"/>
        <v>-58.998</v>
      </c>
      <c r="CM34" s="24">
        <f t="shared" si="23"/>
        <v>-61.096</v>
      </c>
      <c r="CN34" s="24">
        <f t="shared" si="23"/>
        <v>-63.197</v>
      </c>
      <c r="CO34" s="24">
        <f t="shared" si="23"/>
        <v>-65.339</v>
      </c>
      <c r="CP34" s="24">
        <f t="shared" si="23"/>
        <v>-67.49</v>
      </c>
      <c r="CQ34" s="24">
        <f t="shared" si="23"/>
        <v>-69.706</v>
      </c>
      <c r="CR34" s="24">
        <f>IF(ISBLANK(Input!CR$30),"",Input!CR$30)</f>
      </c>
      <c r="CS34" s="24">
        <f>IF(ISBLANK(Input!CS$32),"",Input!CS$32)</f>
      </c>
      <c r="CT34" s="24">
        <f>IF(ISBLANK(Input!CT$30),"",Input!CT$30)</f>
      </c>
      <c r="CU34" s="52"/>
      <c r="CV34" s="25"/>
      <c r="CW34" s="25"/>
      <c r="CX34" s="25"/>
      <c r="CY34" s="25"/>
      <c r="CZ34" s="24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</row>
    <row r="35" spans="1:144" ht="11.25">
      <c r="A35" s="14"/>
      <c r="B35" s="14"/>
      <c r="C35" s="14"/>
      <c r="D35" s="1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>
        <f>IF(ISBLANK(Input!CR$30),"",Input!CR$30)</f>
      </c>
      <c r="CS35" s="24">
        <f>IF(ISBLANK(Input!CS$32),"",Input!CS$32)</f>
      </c>
      <c r="CT35" s="24">
        <f>IF(ISBLANK(Input!CT$30),"",Input!CT$30)</f>
      </c>
      <c r="CU35" s="52"/>
      <c r="CV35" s="25"/>
      <c r="CW35" s="25"/>
      <c r="CX35" s="25"/>
      <c r="CY35" s="25"/>
      <c r="CZ35" s="24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</row>
    <row r="36" spans="1:144" ht="11.25">
      <c r="A36" s="14"/>
      <c r="B36" s="14"/>
      <c r="C36" s="14" t="s">
        <v>8</v>
      </c>
      <c r="D36" s="14"/>
      <c r="E36" s="24">
        <f>Input!$C$21</f>
        <v>0.203</v>
      </c>
      <c r="F36" s="24">
        <f>IF(ISBLANK(Input!F$32),F$38/(1-$D$16),Input!F$32)</f>
        <v>2.57</v>
      </c>
      <c r="G36" s="24">
        <f>IF(ISBLANK(Input!G$32),G$38/(1-$D$16),Input!G$32)</f>
        <v>1.887</v>
      </c>
      <c r="H36" s="24">
        <f>IF(ISBLANK(Input!H$32),H$38/(1-$D$16),Input!H$32)</f>
        <v>2.024</v>
      </c>
      <c r="I36" s="24">
        <f>IF(ISBLANK(Input!I$32),I$38/(1-$D$16),Input!I$32)</f>
        <v>2.18</v>
      </c>
      <c r="J36" s="24">
        <f>IF(ISBLANK(Input!J$32),J$38/(1-$D$16),Input!J$32)</f>
        <v>2.351</v>
      </c>
      <c r="K36" s="24">
        <f>IF(ISBLANK(Input!K$32),K$38/(1-$D$16),Input!K$32)</f>
        <v>2.3547029999999993</v>
      </c>
      <c r="L36" s="24">
        <f>IF(ISBLANK(Input!L$32),L$38/(1-$D$16),Input!L$32)</f>
        <v>2.599820831428233</v>
      </c>
      <c r="M36" s="24">
        <f>IF(ISBLANK(Input!M$32),M$38/(1-$D$16),Input!M$32)</f>
        <v>2.9592938380872402</v>
      </c>
      <c r="N36" s="24">
        <f>IF(ISBLANK(Input!N$32),N$38/(1-$D$16),Input!N$32)</f>
        <v>3.3419859221609363</v>
      </c>
      <c r="O36" s="24">
        <f>IF(ISBLANK(Input!O$32),O$38/(1-$D$16),Input!O$32)</f>
        <v>3.743851095043381</v>
      </c>
      <c r="P36" s="24">
        <f>IF(ISBLANK(Input!P$32),P$38/(1-$D$16),Input!P$32)</f>
        <v>4.165086049263114</v>
      </c>
      <c r="Q36" s="24">
        <f>IF(ISBLANK(Input!Q$32),Q$38/(1-$D$16),Input!Q$32)</f>
        <v>4.601473188851959</v>
      </c>
      <c r="R36" s="24">
        <f>IF(ISBLANK(Input!R$32),R$38/(1-$D$16),Input!R$32)</f>
        <v>5.047759695329803</v>
      </c>
      <c r="S36" s="24">
        <f>IF(ISBLANK(Input!S$32),S$38/(1-$D$16),Input!S$32)</f>
        <v>5.500945857909918</v>
      </c>
      <c r="T36" s="24">
        <f>IF(ISBLANK(Input!T$32),T$38/(1-$D$16),Input!T$32)</f>
        <v>5.957391215957153</v>
      </c>
      <c r="U36" s="24">
        <f>IF(ISBLANK(Input!U$32),U$38/(1-$D$16),Input!U$32)</f>
        <v>6.414973536613469</v>
      </c>
      <c r="V36" s="24">
        <f>IF(ISBLANK(Input!V$32),V$38/(1-$D$16),Input!V$32)</f>
        <v>6.873582117471296</v>
      </c>
      <c r="W36" s="24">
        <f>IF(ISBLANK(Input!W$32),W$38/(1-$D$16),Input!W$32)</f>
        <v>7.335146425683371</v>
      </c>
      <c r="X36" s="24">
        <f>IF(ISBLANK(Input!X$32),X$38/(1-$D$16),Input!X$32)</f>
        <v>7.801810337288985</v>
      </c>
      <c r="Y36" s="24">
        <f>IF(ISBLANK(Input!Y$32),Y$38/(1-$D$16),Input!Y$32)</f>
        <v>8.27483084522132</v>
      </c>
      <c r="Z36" s="24">
        <f>IF(ISBLANK(Input!Z$32),Z$38/(1-$D$16),Input!Z$32)</f>
        <v>8.754714038392128</v>
      </c>
      <c r="AA36" s="24">
        <f>IF(ISBLANK(Input!AA$32),AA$38/(1-$D$16),Input!AA$32)</f>
        <v>9.24081738166275</v>
      </c>
      <c r="AB36" s="24">
        <f>IF(ISBLANK(Input!AB$32),AB$38/(1-$D$16),Input!AB$32)</f>
        <v>9.733564359600253</v>
      </c>
      <c r="AC36" s="24">
        <f>IF(ISBLANK(Input!AC$32),AC$38/(1-$D$16),Input!AC$32)</f>
        <v>10.233074598493568</v>
      </c>
      <c r="AD36" s="24">
        <f>IF(ISBLANK(Input!AD$32),AD$38/(1-$D$16),Input!AD$32)</f>
        <v>10.739715997214207</v>
      </c>
      <c r="AE36" s="24">
        <f>IF(ISBLANK(Input!AE$32),AE$38/(1-$D$16),Input!AE$32)</f>
        <v>11.258993141482675</v>
      </c>
      <c r="AF36" s="24">
        <f>IF(ISBLANK(Input!AF$32),AF$38/(1-$D$16),Input!AF$32)</f>
        <v>11.79924298671218</v>
      </c>
      <c r="AG36" s="24">
        <f>IF(ISBLANK(Input!AG$32),AG$38/(1-$D$16),Input!AG$32)</f>
        <v>12.369349485688435</v>
      </c>
      <c r="AH36" s="24">
        <f>IF(ISBLANK(Input!AH$32),AH$38/(1-$D$16),Input!AH$32)</f>
        <v>12.97921705635318</v>
      </c>
      <c r="AI36" s="24">
        <f>IF(ISBLANK(Input!AI$32),AI$38/(1-$D$16),Input!AI$32)</f>
        <v>13.637429497947181</v>
      </c>
      <c r="AJ36" s="24">
        <f>IF(ISBLANK(Input!AJ$32),AJ$38/(1-$D$16),Input!AJ$32)</f>
        <v>14.351469788886746</v>
      </c>
      <c r="AK36" s="24">
        <f>IF(ISBLANK(Input!AK$32),AK$38/(1-$D$16),Input!AK$32)</f>
        <v>15.127068099235007</v>
      </c>
      <c r="AL36" s="24">
        <f>IF(ISBLANK(Input!AL$32),AL$38/(1-$D$16),Input!AL$32)</f>
        <v>15.967129345591916</v>
      </c>
      <c r="AM36" s="24">
        <f>IF(ISBLANK(Input!AM$32),AM$38/(1-$D$16),Input!AM$32)</f>
        <v>16.874910807344996</v>
      </c>
      <c r="AN36" s="24">
        <f>IF(ISBLANK(Input!AN$32),AN$38/(1-$D$16),Input!AN$32)</f>
        <v>17.85259225726202</v>
      </c>
      <c r="AO36" s="24">
        <f>IF(ISBLANK(Input!AO$32),AO$38/(1-$D$16),Input!AO$32)</f>
        <v>18.90057984036027</v>
      </c>
      <c r="AP36" s="24">
        <f>IF(ISBLANK(Input!AP$32),AP$38/(1-$D$16),Input!AP$32)</f>
        <v>20.020299923960213</v>
      </c>
      <c r="AQ36" s="24">
        <f>IF(ISBLANK(Input!AQ$32),AQ$38/(1-$D$16),Input!AQ$32)</f>
        <v>21.2147774543169</v>
      </c>
      <c r="AR36" s="24">
        <f>IF(ISBLANK(Input!AR$32),AR$38/(1-$D$16),Input!AR$32)</f>
        <v>22.485585542442987</v>
      </c>
      <c r="AS36" s="24">
        <f>IF(ISBLANK(Input!AS$32),AS$38/(1-$D$16),Input!AS$32)</f>
        <v>23.833589162112872</v>
      </c>
      <c r="AT36" s="24">
        <f>IF(ISBLANK(Input!AT$32),AT$38/(1-$D$16),Input!AT$32)</f>
        <v>25.25588773382937</v>
      </c>
      <c r="AU36" s="24">
        <f>IF(ISBLANK(Input!AU$32),AU$38/(1-$D$16),Input!AU$32)</f>
        <v>26.74590113057184</v>
      </c>
      <c r="AV36" s="24">
        <f>IF(ISBLANK(Input!AV$32),AV$38/(1-$D$16),Input!AV$32)</f>
        <v>28.295171874685376</v>
      </c>
      <c r="AW36" s="24">
        <f>IF(ISBLANK(Input!AW$32),AW$38/(1-$D$16),Input!AW$32)</f>
        <v>29.89352242358393</v>
      </c>
      <c r="AX36" s="24">
        <f>IF(ISBLANK(Input!AX$32),AX$38/(1-$D$16),Input!AX$32)</f>
        <v>31.53929847079191</v>
      </c>
      <c r="AY36" s="24">
        <f>IF(ISBLANK(Input!AY$32),AY$38/(1-$D$16),Input!AY$32)</f>
        <v>33.235412824845575</v>
      </c>
      <c r="AZ36" s="24">
        <f>IF(ISBLANK(Input!AZ$32),AZ$38/(1-$D$16),Input!AZ$32)</f>
        <v>34.98349976376859</v>
      </c>
      <c r="BA36" s="24">
        <f>IF(ISBLANK(Input!BA$32),BA$38/(1-$D$16),Input!BA$32)</f>
        <v>36.784643277066024</v>
      </c>
      <c r="BB36" s="24">
        <f>IF(ISBLANK(Input!BB$32),BB$38/(1-$D$16),Input!BB$32)</f>
        <v>38.639871849610444</v>
      </c>
      <c r="BC36" s="24">
        <f>IF(ISBLANK(Input!BC$32),BC$38/(1-$D$16),Input!BC$32)</f>
        <v>40.55577495086041</v>
      </c>
      <c r="BD36" s="24">
        <f>IF(ISBLANK(Input!BD$32),BD$38/(1-$D$16),Input!BD$32)</f>
        <v>42.53747068380977</v>
      </c>
      <c r="BE36" s="24">
        <f>IF(ISBLANK(Input!BE$32),BE$38/(1-$D$16),Input!BE$32)</f>
        <v>44.58812444050752</v>
      </c>
      <c r="BF36" s="24">
        <f>IF(ISBLANK(Input!BF$32),BF$38/(1-$D$16),Input!BF$32)</f>
        <v>46.70573415886966</v>
      </c>
      <c r="BG36" s="24">
        <f>IF(ISBLANK(Input!BG$32),BG$38/(1-$D$16),Input!BG$32)</f>
        <v>48.888520132238874</v>
      </c>
      <c r="BH36" s="24">
        <f>IF(ISBLANK(Input!BH$32),BH$38/(1-$D$16),Input!BH$32)</f>
        <v>51.148086307951935</v>
      </c>
      <c r="BI36" s="24">
        <f>IF(ISBLANK(Input!BI$32),BI$38/(1-$D$16),Input!BI$32)</f>
        <v>53.49266794503978</v>
      </c>
      <c r="BJ36" s="24">
        <f>IF(ISBLANK(Input!BJ$32),BJ$38/(1-$D$16),Input!BJ$32)</f>
        <v>55.91828710775687</v>
      </c>
      <c r="BK36" s="24">
        <f>IF(ISBLANK(Input!BK$32),BK$38/(1-$D$16),Input!BK$32)</f>
        <v>58.42252377502033</v>
      </c>
      <c r="BL36" s="24">
        <f>IF(ISBLANK(Input!BL$32),BL$38/(1-$D$16),Input!BL$32)</f>
        <v>61.004494115292</v>
      </c>
      <c r="BM36" s="24">
        <f>IF(ISBLANK(Input!BM$32),BM$38/(1-$D$16),Input!BM$32)</f>
        <v>63.65220286951829</v>
      </c>
      <c r="BN36" s="24">
        <f>IF(ISBLANK(Input!BN$32),BN$38/(1-$D$16),Input!BN$32)</f>
        <v>66.34834229923416</v>
      </c>
      <c r="BO36" s="24">
        <f>IF(ISBLANK(Input!BO$32),BO$38/(1-$D$16),Input!BO$32)</f>
        <v>69.08733964262993</v>
      </c>
      <c r="BP36" s="24">
        <f>IF(ISBLANK(Input!BP$32),BP$38/(1-$D$16),Input!BP$32)</f>
        <v>71.87083649275864</v>
      </c>
      <c r="BQ36" s="24">
        <f>IF(ISBLANK(Input!BQ$32),BQ$38/(1-$D$16),Input!BQ$32)</f>
        <v>74.70261985306556</v>
      </c>
      <c r="BR36" s="24">
        <f>IF(ISBLANK(Input!BR$32),BR$38/(1-$D$16),Input!BR$32)</f>
        <v>77.59742499118973</v>
      </c>
      <c r="BS36" s="24">
        <f>IF(ISBLANK(Input!BS$32),BS$38/(1-$D$16),Input!BS$32)</f>
        <v>80.5670999681104</v>
      </c>
      <c r="BT36" s="24">
        <f>IF(ISBLANK(Input!BT$32),BT$38/(1-$D$16),Input!BT$32)</f>
        <v>83.61770940468217</v>
      </c>
      <c r="BU36" s="24">
        <f>IF(ISBLANK(Input!BU$32),BU$38/(1-$D$16),Input!BU$32)</f>
        <v>86.75551944756273</v>
      </c>
      <c r="BV36" s="24">
        <f>IF(ISBLANK(Input!BV$32),BV$38/(1-$D$16),Input!BV$32)</f>
        <v>89.98624977289276</v>
      </c>
      <c r="BW36" s="24">
        <f>IF(ISBLANK(Input!BW$32),BW$38/(1-$D$16),Input!BW$32)</f>
        <v>93.31522850282964</v>
      </c>
      <c r="BX36" s="24">
        <f>IF(ISBLANK(Input!BX$32),BX$38/(1-$D$16),Input!BX$32)</f>
        <v>96.74695300243725</v>
      </c>
      <c r="BY36" s="24">
        <f>IF(ISBLANK(Input!BY$32),BY$38/(1-$D$16),Input!BY$32)</f>
        <v>100.28473804550349</v>
      </c>
      <c r="BZ36" s="24">
        <f>IF(ISBLANK(Input!BZ$32),BZ$38/(1-$D$16),Input!BZ$32)</f>
        <v>103.93190258182285</v>
      </c>
      <c r="CA36" s="24">
        <f>IF(ISBLANK(Input!CA$32),CA$38/(1-$D$16),Input!CA$32)</f>
        <v>107.69115733649669</v>
      </c>
      <c r="CB36" s="24">
        <f>IF(ISBLANK(Input!CB$32),CB$38/(1-$D$16),Input!CB$32)</f>
        <v>111.5647839784944</v>
      </c>
      <c r="CC36" s="24">
        <f>IF(ISBLANK(Input!CC$32),CC$38/(1-$D$16),Input!CC$32)</f>
        <v>115.55482729780627</v>
      </c>
      <c r="CD36" s="24">
        <f>IF(ISBLANK(Input!CD$32),CD$38/(1-$D$16),Input!CD$32)</f>
        <v>119.66352910163535</v>
      </c>
      <c r="CE36" s="24">
        <f>IF(ISBLANK(Input!CE$32),CE$38/(1-$D$16),Input!CE$32)</f>
        <v>123.8932758325941</v>
      </c>
      <c r="CF36" s="24">
        <f>IF(ISBLANK(Input!CF$32),CF$38/(1-$D$16),Input!CF$32)</f>
        <v>128.24681718459976</v>
      </c>
      <c r="CG36" s="24">
        <f>IF(ISBLANK(Input!CG$32),CG$38/(1-$D$16),Input!CG$32)</f>
        <v>132.72674962149173</v>
      </c>
      <c r="CH36" s="24">
        <f>IF(ISBLANK(Input!CH$32),CH$38/(1-$D$16),Input!CH$32)</f>
        <v>137.33741006801685</v>
      </c>
      <c r="CI36" s="24">
        <f>IF(ISBLANK(Input!CI$32),CI$38/(1-$D$16),Input!CI$32)</f>
        <v>142.08475317338076</v>
      </c>
      <c r="CJ36" s="24">
        <f>IF(ISBLANK(Input!CJ$32),CJ$38/(1-$D$16),Input!CJ$32)</f>
        <v>146.97353850634835</v>
      </c>
      <c r="CK36" s="24">
        <f>IF(ISBLANK(Input!CK$32),CK$38/(1-$D$16),Input!CK$32)</f>
        <v>152.011862891678</v>
      </c>
      <c r="CL36" s="24">
        <f>IF(ISBLANK(Input!CL$32),CL$38/(1-$D$16),Input!CL$32)</f>
        <v>157.20906398274204</v>
      </c>
      <c r="CM36" s="24">
        <f>IF(ISBLANK(Input!CM$32),CM$38/(1-$D$16),Input!CM$32)</f>
        <v>162.57417214528775</v>
      </c>
      <c r="CN36" s="24">
        <f>IF(ISBLANK(Input!CN$32),CN$38/(1-$D$16),Input!CN$32)</f>
        <v>168.11788324393612</v>
      </c>
      <c r="CO36" s="24">
        <f>IF(ISBLANK(Input!CO$32),CO$38/(1-$D$16),Input!CO$32)</f>
        <v>173.8503659702232</v>
      </c>
      <c r="CP36" s="24">
        <f>IF(ISBLANK(Input!CP$32),CP$38/(1-$D$16),Input!CP$32)</f>
        <v>179.78206370347584</v>
      </c>
      <c r="CQ36" s="24">
        <f>IF(ISBLANK(Input!CQ$32),CQ$38/(1-$D$16),Input!CQ$32)</f>
        <v>185.92326968172418</v>
      </c>
      <c r="CR36" s="24">
        <f>IF(ISBLANK(Input!CR$30),"",Input!CR$30)</f>
      </c>
      <c r="CS36" s="24">
        <f>IF(ISBLANK(Input!CS$32),"",Input!CS$32)</f>
      </c>
      <c r="CT36" s="24">
        <f>IF(ISBLANK(Input!CT$30),"",Input!CT$30)</f>
      </c>
      <c r="CU36" s="52"/>
      <c r="CV36" s="25"/>
      <c r="CW36" s="25"/>
      <c r="CX36" s="25"/>
      <c r="CY36" s="25"/>
      <c r="CZ36" s="24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</row>
    <row r="37" spans="1:144" ht="11.25">
      <c r="A37" s="14"/>
      <c r="B37" s="14"/>
      <c r="C37" s="34" t="s">
        <v>50</v>
      </c>
      <c r="D37" s="14"/>
      <c r="E37" s="24"/>
      <c r="F37" s="24">
        <f>IF(ISBLANK(Input!F$34),F$36*$D$16,Input!F$34)</f>
        <v>0.602</v>
      </c>
      <c r="G37" s="24">
        <f>IF(ISBLANK(Input!G$34),G$36*$D$16,Input!G$34)</f>
        <v>0.456</v>
      </c>
      <c r="H37" s="24">
        <f>IF(ISBLANK(Input!H$34),H$36*$D$16,Input!H$34)</f>
        <v>0.49</v>
      </c>
      <c r="I37" s="24">
        <f>IF(ISBLANK(Input!I$34),I$36*$D$16,Input!I$34)</f>
        <v>0.528</v>
      </c>
      <c r="J37" s="24">
        <f>IF(ISBLANK(Input!J$34),J$36*$D$16,Input!J$34)</f>
        <v>0.57</v>
      </c>
      <c r="K37" s="24">
        <f>IF(ISBLANK(Input!K$34),K$36*$D$16,Input!K$34)</f>
        <v>0.5651287199999998</v>
      </c>
      <c r="L37" s="24">
        <f>IF(ISBLANK(Input!L$34),L$36*$D$16,Input!L$34)</f>
        <v>0.623956999542776</v>
      </c>
      <c r="M37" s="24">
        <f>IF(ISBLANK(Input!M$34),M$36*$D$16,Input!M$34)</f>
        <v>0.7102305211409377</v>
      </c>
      <c r="N37" s="24">
        <f>IF(ISBLANK(Input!N$34),N$36*$D$16,Input!N$34)</f>
        <v>0.8020766213186247</v>
      </c>
      <c r="O37" s="24">
        <f>IF(ISBLANK(Input!O$34),O$36*$D$16,Input!O$34)</f>
        <v>0.8985242628104114</v>
      </c>
      <c r="P37" s="24">
        <f>IF(ISBLANK(Input!P$34),P$36*$D$16,Input!P$34)</f>
        <v>0.9996206518231473</v>
      </c>
      <c r="Q37" s="24">
        <f>IF(ISBLANK(Input!Q$34),Q$36*$D$16,Input!Q$34)</f>
        <v>1.1043535653244703</v>
      </c>
      <c r="R37" s="24">
        <f>IF(ISBLANK(Input!R$34),R$36*$D$16,Input!R$34)</f>
        <v>1.2114623268791527</v>
      </c>
      <c r="S37" s="24">
        <f>IF(ISBLANK(Input!S$34),S$36*$D$16,Input!S$34)</f>
        <v>1.3202270058983803</v>
      </c>
      <c r="T37" s="24">
        <f>IF(ISBLANK(Input!T$34),T$36*$D$16,Input!T$34)</f>
        <v>1.4297738918297167</v>
      </c>
      <c r="U37" s="24">
        <f>IF(ISBLANK(Input!U$34),U$36*$D$16,Input!U$34)</f>
        <v>1.5395936487872326</v>
      </c>
      <c r="V37" s="24">
        <f>IF(ISBLANK(Input!V$34),V$36*$D$16,Input!V$34)</f>
        <v>1.6496597081931108</v>
      </c>
      <c r="W37" s="24">
        <f>IF(ISBLANK(Input!W$34),W$36*$D$16,Input!W$34)</f>
        <v>1.760435142164009</v>
      </c>
      <c r="X37" s="24">
        <f>IF(ISBLANK(Input!X$34),X$36*$D$16,Input!X$34)</f>
        <v>1.8724344809493563</v>
      </c>
      <c r="Y37" s="24">
        <f>IF(ISBLANK(Input!Y$34),Y$36*$D$16,Input!Y$34)</f>
        <v>1.9859594028531167</v>
      </c>
      <c r="Z37" s="24">
        <f>IF(ISBLANK(Input!Z$34),Z$36*$D$16,Input!Z$34)</f>
        <v>2.101131369214111</v>
      </c>
      <c r="AA37" s="24">
        <f>IF(ISBLANK(Input!AA$34),AA$36*$D$16,Input!AA$34)</f>
        <v>2.2177961715990597</v>
      </c>
      <c r="AB37" s="24">
        <f>IF(ISBLANK(Input!AB$34),AB$36*$D$16,Input!AB$34)</f>
        <v>2.336055446304061</v>
      </c>
      <c r="AC37" s="24">
        <f>IF(ISBLANK(Input!AC$34),AC$36*$D$16,Input!AC$34)</f>
        <v>2.455937903638456</v>
      </c>
      <c r="AD37" s="24">
        <f>IF(ISBLANK(Input!AD$34),AD$36*$D$16,Input!AD$34)</f>
        <v>2.5775318393314097</v>
      </c>
      <c r="AE37" s="24">
        <f>IF(ISBLANK(Input!AE$34),AE$36*$D$16,Input!AE$34)</f>
        <v>2.702158353955842</v>
      </c>
      <c r="AF37" s="24">
        <f>IF(ISBLANK(Input!AF$34),AF$36*$D$16,Input!AF$34)</f>
        <v>2.831818316810923</v>
      </c>
      <c r="AG37" s="24">
        <f>IF(ISBLANK(Input!AG$34),AG$36*$D$16,Input!AG$34)</f>
        <v>2.968643876565224</v>
      </c>
      <c r="AH37" s="24">
        <f>IF(ISBLANK(Input!AH$34),AH$36*$D$16,Input!AH$34)</f>
        <v>3.115012093524763</v>
      </c>
      <c r="AI37" s="24">
        <f>IF(ISBLANK(Input!AI$34),AI$36*$D$16,Input!AI$34)</f>
        <v>3.2729830795073234</v>
      </c>
      <c r="AJ37" s="24">
        <f>IF(ISBLANK(Input!AJ$34),AJ$36*$D$16,Input!AJ$34)</f>
        <v>3.4443527493328188</v>
      </c>
      <c r="AK37" s="24">
        <f>IF(ISBLANK(Input!AK$34),AK$36*$D$16,Input!AK$34)</f>
        <v>3.6304963438164015</v>
      </c>
      <c r="AL37" s="24">
        <f>IF(ISBLANK(Input!AL$34),AL$36*$D$16,Input!AL$34)</f>
        <v>3.8321110429420595</v>
      </c>
      <c r="AM37" s="24">
        <f>IF(ISBLANK(Input!AM$34),AM$36*$D$16,Input!AM$34)</f>
        <v>4.049978593762799</v>
      </c>
      <c r="AN37" s="24">
        <f>IF(ISBLANK(Input!AN$34),AN$36*$D$16,Input!AN$34)</f>
        <v>4.284622141742885</v>
      </c>
      <c r="AO37" s="24">
        <f>IF(ISBLANK(Input!AO$34),AO$36*$D$16,Input!AO$34)</f>
        <v>4.536139161686465</v>
      </c>
      <c r="AP37" s="24">
        <f>IF(ISBLANK(Input!AP$34),AP$36*$D$16,Input!AP$34)</f>
        <v>4.804871981750451</v>
      </c>
      <c r="AQ37" s="24">
        <f>IF(ISBLANK(Input!AQ$34),AQ$36*$D$16,Input!AQ$34)</f>
        <v>5.091546589036056</v>
      </c>
      <c r="AR37" s="24">
        <f>IF(ISBLANK(Input!AR$34),AR$36*$D$16,Input!AR$34)</f>
        <v>5.396540530186317</v>
      </c>
      <c r="AS37" s="24">
        <f>IF(ISBLANK(Input!AS$34),AS$36*$D$16,Input!AS$34)</f>
        <v>5.720061398907089</v>
      </c>
      <c r="AT37" s="24">
        <f>IF(ISBLANK(Input!AT$34),AT$36*$D$16,Input!AT$34)</f>
        <v>6.061413056119048</v>
      </c>
      <c r="AU37" s="24">
        <f>IF(ISBLANK(Input!AU$34),AU$36*$D$16,Input!AU$34)</f>
        <v>6.419016271337242</v>
      </c>
      <c r="AV37" s="24">
        <f>IF(ISBLANK(Input!AV$34),AV$36*$D$16,Input!AV$34)</f>
        <v>6.79084124992449</v>
      </c>
      <c r="AW37" s="24">
        <f>IF(ISBLANK(Input!AW$34),AW$36*$D$16,Input!AW$34)</f>
        <v>7.174445381660143</v>
      </c>
      <c r="AX37" s="24">
        <f>IF(ISBLANK(Input!AX$34),AX$36*$D$16,Input!AX$34)</f>
        <v>7.5694316329900575</v>
      </c>
      <c r="AY37" s="24">
        <f>IF(ISBLANK(Input!AY$34),AY$36*$D$16,Input!AY$34)</f>
        <v>7.976499077962938</v>
      </c>
      <c r="AZ37" s="24">
        <f>IF(ISBLANK(Input!AZ$34),AZ$36*$D$16,Input!AZ$34)</f>
        <v>8.396039943304462</v>
      </c>
      <c r="BA37" s="24">
        <f>IF(ISBLANK(Input!BA$34),BA$36*$D$16,Input!BA$34)</f>
        <v>8.828314386495846</v>
      </c>
      <c r="BB37" s="24">
        <f>IF(ISBLANK(Input!BB$34),BB$36*$D$16,Input!BB$34)</f>
        <v>9.273569243906506</v>
      </c>
      <c r="BC37" s="24">
        <f>IF(ISBLANK(Input!BC$34),BC$36*$D$16,Input!BC$34)</f>
        <v>9.733385988206498</v>
      </c>
      <c r="BD37" s="24">
        <f>IF(ISBLANK(Input!BD$34),BD$36*$D$16,Input!BD$34)</f>
        <v>10.208992964114344</v>
      </c>
      <c r="BE37" s="24">
        <f>IF(ISBLANK(Input!BE$34),BE$36*$D$16,Input!BE$34)</f>
        <v>10.701149865721804</v>
      </c>
      <c r="BF37" s="24">
        <f>IF(ISBLANK(Input!BF$34),BF$36*$D$16,Input!BF$34)</f>
        <v>11.209376198128718</v>
      </c>
      <c r="BG37" s="24">
        <f>IF(ISBLANK(Input!BG$34),BG$36*$D$16,Input!BG$34)</f>
        <v>11.733244831737329</v>
      </c>
      <c r="BH37" s="24">
        <f>IF(ISBLANK(Input!BH$34),BH$36*$D$16,Input!BH$34)</f>
        <v>12.275540713908464</v>
      </c>
      <c r="BI37" s="24">
        <f>IF(ISBLANK(Input!BI$34),BI$36*$D$16,Input!BI$34)</f>
        <v>12.838240306809546</v>
      </c>
      <c r="BJ37" s="24">
        <f>IF(ISBLANK(Input!BJ$34),BJ$36*$D$16,Input!BJ$34)</f>
        <v>13.420388905861648</v>
      </c>
      <c r="BK37" s="24">
        <f>IF(ISBLANK(Input!BK$34),BK$36*$D$16,Input!BK$34)</f>
        <v>14.02140570600488</v>
      </c>
      <c r="BL37" s="24">
        <f>IF(ISBLANK(Input!BL$34),BL$36*$D$16,Input!BL$34)</f>
        <v>14.641078587670078</v>
      </c>
      <c r="BM37" s="24">
        <f>IF(ISBLANK(Input!BM$34),BM$36*$D$16,Input!BM$34)</f>
        <v>15.276528688684389</v>
      </c>
      <c r="BN37" s="24">
        <f>IF(ISBLANK(Input!BN$34),BN$36*$D$16,Input!BN$34)</f>
        <v>15.923602151816198</v>
      </c>
      <c r="BO37" s="24">
        <f>IF(ISBLANK(Input!BO$34),BO$36*$D$16,Input!BO$34)</f>
        <v>16.58096151423118</v>
      </c>
      <c r="BP37" s="24">
        <f>IF(ISBLANK(Input!BP$34),BP$36*$D$16,Input!BP$34)</f>
        <v>17.249000758262074</v>
      </c>
      <c r="BQ37" s="24">
        <f>IF(ISBLANK(Input!BQ$34),BQ$36*$D$16,Input!BQ$34)</f>
        <v>17.928628764735734</v>
      </c>
      <c r="BR37" s="24">
        <f>IF(ISBLANK(Input!BR$34),BR$36*$D$16,Input!BR$34)</f>
        <v>18.623381997885534</v>
      </c>
      <c r="BS37" s="24">
        <f>IF(ISBLANK(Input!BS$34),BS$36*$D$16,Input!BS$34)</f>
        <v>19.336103992346494</v>
      </c>
      <c r="BT37" s="24">
        <f>IF(ISBLANK(Input!BT$34),BT$36*$D$16,Input!BT$34)</f>
        <v>20.068250257123722</v>
      </c>
      <c r="BU37" s="24">
        <f>IF(ISBLANK(Input!BU$34),BU$36*$D$16,Input!BU$34)</f>
        <v>20.821324667415055</v>
      </c>
      <c r="BV37" s="24">
        <f>IF(ISBLANK(Input!BV$34),BV$36*$D$16,Input!BV$34)</f>
        <v>21.59669994549426</v>
      </c>
      <c r="BW37" s="24">
        <f>IF(ISBLANK(Input!BW$34),BW$36*$D$16,Input!BW$34)</f>
        <v>22.395654840679114</v>
      </c>
      <c r="BX37" s="24">
        <f>IF(ISBLANK(Input!BX$34),BX$36*$D$16,Input!BX$34)</f>
        <v>23.21926872058494</v>
      </c>
      <c r="BY37" s="24">
        <f>IF(ISBLANK(Input!BY$34),BY$36*$D$16,Input!BY$34)</f>
        <v>24.068337130920835</v>
      </c>
      <c r="BZ37" s="24">
        <f>IF(ISBLANK(Input!BZ$34),BZ$36*$D$16,Input!BZ$34)</f>
        <v>24.943656619637483</v>
      </c>
      <c r="CA37" s="24">
        <f>IF(ISBLANK(Input!CA$34),CA$36*$D$16,Input!CA$34)</f>
        <v>25.845877760759205</v>
      </c>
      <c r="CB37" s="24">
        <f>IF(ISBLANK(Input!CB$34),CB$36*$D$16,Input!CB$34)</f>
        <v>26.775548154838656</v>
      </c>
      <c r="CC37" s="24">
        <f>IF(ISBLANK(Input!CC$34),CC$36*$D$16,Input!CC$34)</f>
        <v>27.733158551473505</v>
      </c>
      <c r="CD37" s="24">
        <f>IF(ISBLANK(Input!CD$34),CD$36*$D$16,Input!CD$34)</f>
        <v>28.719246984392484</v>
      </c>
      <c r="CE37" s="24">
        <f>IF(ISBLANK(Input!CE$34),CE$36*$D$16,Input!CE$34)</f>
        <v>29.734386199822584</v>
      </c>
      <c r="CF37" s="24">
        <f>IF(ISBLANK(Input!CF$34),CF$36*$D$16,Input!CF$34)</f>
        <v>30.779236124303942</v>
      </c>
      <c r="CG37" s="24">
        <f>IF(ISBLANK(Input!CG$34),CG$36*$D$16,Input!CG$34)</f>
        <v>31.854419909158015</v>
      </c>
      <c r="CH37" s="24">
        <f>IF(ISBLANK(Input!CH$34),CH$36*$D$16,Input!CH$34)</f>
        <v>32.960978416324046</v>
      </c>
      <c r="CI37" s="24">
        <f>IF(ISBLANK(Input!CI$34),CI$36*$D$16,Input!CI$34)</f>
        <v>34.100340761611385</v>
      </c>
      <c r="CJ37" s="24">
        <f>IF(ISBLANK(Input!CJ$34),CJ$36*$D$16,Input!CJ$34)</f>
        <v>35.2736492415236</v>
      </c>
      <c r="CK37" s="24">
        <f>IF(ISBLANK(Input!CK$34),CK$36*$D$16,Input!CK$34)</f>
        <v>36.482847094002715</v>
      </c>
      <c r="CL37" s="24">
        <f>IF(ISBLANK(Input!CL$34),CL$36*$D$16,Input!CL$34)</f>
        <v>37.73017535585809</v>
      </c>
      <c r="CM37" s="24">
        <f>IF(ISBLANK(Input!CM$34),CM$36*$D$16,Input!CM$34)</f>
        <v>39.01780131486906</v>
      </c>
      <c r="CN37" s="24">
        <f>IF(ISBLANK(Input!CN$34),CN$36*$D$16,Input!CN$34)</f>
        <v>40.348291978544665</v>
      </c>
      <c r="CO37" s="24">
        <f>IF(ISBLANK(Input!CO$34),CO$36*$D$16,Input!CO$34)</f>
        <v>41.72408783285357</v>
      </c>
      <c r="CP37" s="24">
        <f>IF(ISBLANK(Input!CP$34),CP$36*$D$16,Input!CP$34)</f>
        <v>43.1476952888342</v>
      </c>
      <c r="CQ37" s="24">
        <f>IF(ISBLANK(Input!CQ$34),CQ$36*$D$16,Input!CQ$34)</f>
        <v>44.6215847236138</v>
      </c>
      <c r="CR37" s="24">
        <f>IF(ISBLANK(Input!CR$30),"",Input!CR$30)</f>
      </c>
      <c r="CS37" s="24">
        <f>IF(ISBLANK(Input!CS$32),"",Input!CS$32)</f>
      </c>
      <c r="CT37" s="24">
        <f>IF(ISBLANK(Input!CT$30),"",Input!CT$30)</f>
      </c>
      <c r="CU37" s="52"/>
      <c r="CV37" s="25"/>
      <c r="CW37" s="25"/>
      <c r="CX37" s="25"/>
      <c r="CY37" s="25"/>
      <c r="CZ37" s="24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</row>
    <row r="38" spans="1:144" ht="11.25">
      <c r="A38" s="14"/>
      <c r="B38" s="14"/>
      <c r="C38" s="14" t="s">
        <v>9</v>
      </c>
      <c r="D38" s="14"/>
      <c r="E38" s="14"/>
      <c r="F38" s="33">
        <f>IF(ISBLANK(Input!F$32),E$42*$D$18+F$34*$D$19,F$36-F$37)</f>
        <v>1.968</v>
      </c>
      <c r="G38" s="33">
        <f>IF(ISBLANK(Input!G$32),F$42*$D$18+G$34*$D$19,G$36-G$37)</f>
        <v>1.431</v>
      </c>
      <c r="H38" s="33">
        <f>IF(ISBLANK(Input!H$32),G$42*$D$18+H$34*$D$19,H$36-H$37)</f>
        <v>1.534</v>
      </c>
      <c r="I38" s="33">
        <f>IF(ISBLANK(Input!I$32),H$42*$D$18+I$34*$D$19,I$36-I$37)</f>
        <v>1.6520000000000001</v>
      </c>
      <c r="J38" s="33">
        <f>IF(ISBLANK(Input!J$32),I$42*$D$18+J$34*$D$19,J$36-J$37)</f>
        <v>1.7810000000000001</v>
      </c>
      <c r="K38" s="33">
        <f>IF(ISBLANK(Input!K$32),J$42*$D$18+K$34*$D$19,K$36-K$37)</f>
        <v>1.7895742799999996</v>
      </c>
      <c r="L38" s="33">
        <f>IF(ISBLANK(Input!L$32),K$42*$D$18+L$34*$D$19,L$36-L$37)</f>
        <v>1.9758638318854573</v>
      </c>
      <c r="M38" s="33">
        <f>IF(ISBLANK(Input!M$32),L$42*$D$18+M$34*$D$19,M$36-M$37)</f>
        <v>2.2490633169463026</v>
      </c>
      <c r="N38" s="33">
        <f>IF(ISBLANK(Input!N$32),M$42*$D$18+N$34*$D$19,N$36-N$37)</f>
        <v>2.5399093008423117</v>
      </c>
      <c r="O38" s="33">
        <f>IF(ISBLANK(Input!O$32),N$42*$D$18+O$34*$D$19,O$36-O$37)</f>
        <v>2.8453268322329697</v>
      </c>
      <c r="P38" s="33">
        <f>IF(ISBLANK(Input!P$32),O$42*$D$18+P$34*$D$19,P$36-P$37)</f>
        <v>3.165465397439967</v>
      </c>
      <c r="Q38" s="33">
        <f>IF(ISBLANK(Input!Q$32),P$42*$D$18+Q$34*$D$19,Q$36-Q$37)</f>
        <v>3.4971196235274893</v>
      </c>
      <c r="R38" s="33">
        <f>IF(ISBLANK(Input!R$32),Q$42*$D$18+R$34*$D$19,R$36-R$37)</f>
        <v>3.83629736845065</v>
      </c>
      <c r="S38" s="33">
        <f>IF(ISBLANK(Input!S$32),R$42*$D$18+S$34*$D$19,S$36-S$37)</f>
        <v>4.1807188520115375</v>
      </c>
      <c r="T38" s="33">
        <f>IF(ISBLANK(Input!T$32),S$42*$D$18+T$34*$D$19,T$36-T$37)</f>
        <v>4.527617324127436</v>
      </c>
      <c r="U38" s="33">
        <f>IF(ISBLANK(Input!U$32),T$42*$D$18+U$34*$D$19,U$36-U$37)</f>
        <v>4.875379887826236</v>
      </c>
      <c r="V38" s="33">
        <f>IF(ISBLANK(Input!V$32),U$42*$D$18+V$34*$D$19,V$36-V$37)</f>
        <v>5.223922409278185</v>
      </c>
      <c r="W38" s="33">
        <f>IF(ISBLANK(Input!W$32),V$42*$D$18+W$34*$D$19,W$36-W$37)</f>
        <v>5.574711283519362</v>
      </c>
      <c r="X38" s="33">
        <f>IF(ISBLANK(Input!X$32),W$42*$D$18+X$34*$D$19,X$36-X$37)</f>
        <v>5.929375856339629</v>
      </c>
      <c r="Y38" s="33">
        <f>IF(ISBLANK(Input!Y$32),X$42*$D$18+Y$34*$D$19,Y$36-Y$37)</f>
        <v>6.288871442368204</v>
      </c>
      <c r="Z38" s="33">
        <f>IF(ISBLANK(Input!Z$32),Y$42*$D$18+Z$34*$D$19,Z$36-Z$37)</f>
        <v>6.653582669178017</v>
      </c>
      <c r="AA38" s="33">
        <f>IF(ISBLANK(Input!AA$32),Z$42*$D$18+AA$34*$D$19,AA$36-AA$37)</f>
        <v>7.023021210063689</v>
      </c>
      <c r="AB38" s="33">
        <f>IF(ISBLANK(Input!AB$32),AA$42*$D$18+AB$34*$D$19,AB$36-AB$37)</f>
        <v>7.397508913296193</v>
      </c>
      <c r="AC38" s="33">
        <f>IF(ISBLANK(Input!AC$32),AB$42*$D$18+AC$34*$D$19,AC$36-AC$37)</f>
        <v>7.777136694855112</v>
      </c>
      <c r="AD38" s="33">
        <f>IF(ISBLANK(Input!AD$32),AC$42*$D$18+AD$34*$D$19,AD$36-AD$37)</f>
        <v>8.162184157882796</v>
      </c>
      <c r="AE38" s="33">
        <f>IF(ISBLANK(Input!AE$32),AD$42*$D$18+AE$34*$D$19,AE$36-AE$37)</f>
        <v>8.556834787526833</v>
      </c>
      <c r="AF38" s="33">
        <f>IF(ISBLANK(Input!AF$32),AE$42*$D$18+AF$34*$D$19,AF$36-AF$37)</f>
        <v>8.967424669901257</v>
      </c>
      <c r="AG38" s="33">
        <f>IF(ISBLANK(Input!AG$32),AF$42*$D$18+AG$34*$D$19,AG$36-AG$37)</f>
        <v>9.40070560912321</v>
      </c>
      <c r="AH38" s="33">
        <f>IF(ISBLANK(Input!AH$32),AG$42*$D$18+AH$34*$D$19,AH$36-AH$37)</f>
        <v>9.864204962828417</v>
      </c>
      <c r="AI38" s="33">
        <f>IF(ISBLANK(Input!AI$32),AH$42*$D$18+AI$34*$D$19,AI$36-AI$37)</f>
        <v>10.364446418439858</v>
      </c>
      <c r="AJ38" s="33">
        <f>IF(ISBLANK(Input!AJ$32),AI$42*$D$18+AJ$34*$D$19,AJ$36-AJ$37)</f>
        <v>10.907117039553928</v>
      </c>
      <c r="AK38" s="33">
        <f>IF(ISBLANK(Input!AK$32),AJ$42*$D$18+AK$34*$D$19,AK$36-AK$37)</f>
        <v>11.496571755418605</v>
      </c>
      <c r="AL38" s="33">
        <f>IF(ISBLANK(Input!AL$32),AK$42*$D$18+AL$34*$D$19,AL$36-AL$37)</f>
        <v>12.135018302649856</v>
      </c>
      <c r="AM38" s="33">
        <f>IF(ISBLANK(Input!AM$32),AL$42*$D$18+AM$34*$D$19,AM$36-AM$37)</f>
        <v>12.824932213582196</v>
      </c>
      <c r="AN38" s="33">
        <f>IF(ISBLANK(Input!AN$32),AM$42*$D$18+AN$34*$D$19,AN$36-AN$37)</f>
        <v>13.567970115519136</v>
      </c>
      <c r="AO38" s="33">
        <f>IF(ISBLANK(Input!AO$32),AN$42*$D$18+AO$34*$D$19,AO$36-AO$37)</f>
        <v>14.364440678673805</v>
      </c>
      <c r="AP38" s="33">
        <f>IF(ISBLANK(Input!AP$32),AO$42*$D$18+AP$34*$D$19,AP$36-AP$37)</f>
        <v>15.215427942209763</v>
      </c>
      <c r="AQ38" s="33">
        <f>IF(ISBLANK(Input!AQ$32),AP$42*$D$18+AQ$34*$D$19,AQ$36-AQ$37)</f>
        <v>16.123230865280842</v>
      </c>
      <c r="AR38" s="33">
        <f>IF(ISBLANK(Input!AR$32),AQ$42*$D$18+AR$34*$D$19,AR$36-AR$37)</f>
        <v>17.08904501225667</v>
      </c>
      <c r="AS38" s="33">
        <f>IF(ISBLANK(Input!AS$32),AR$42*$D$18+AS$34*$D$19,AS$36-AS$37)</f>
        <v>18.113527763205784</v>
      </c>
      <c r="AT38" s="33">
        <f>IF(ISBLANK(Input!AT$32),AS$42*$D$18+AT$34*$D$19,AT$36-AT$37)</f>
        <v>19.19447467771032</v>
      </c>
      <c r="AU38" s="33">
        <f>IF(ISBLANK(Input!AU$32),AT$42*$D$18+AU$34*$D$19,AU$36-AU$37)</f>
        <v>20.3268848592346</v>
      </c>
      <c r="AV38" s="33">
        <f>IF(ISBLANK(Input!AV$32),AU$42*$D$18+AV$34*$D$19,AV$36-AV$37)</f>
        <v>21.504330624760886</v>
      </c>
      <c r="AW38" s="33">
        <f>IF(ISBLANK(Input!AW$32),AV$42*$D$18+AW$34*$D$19,AW$36-AW$37)</f>
        <v>22.71907704192379</v>
      </c>
      <c r="AX38" s="33">
        <f>IF(ISBLANK(Input!AX$32),AW$42*$D$18+AX$34*$D$19,AX$36-AX$37)</f>
        <v>23.969866837801852</v>
      </c>
      <c r="AY38" s="33">
        <f>IF(ISBLANK(Input!AY$32),AX$42*$D$18+AY$34*$D$19,AY$36-AY$37)</f>
        <v>25.258913746882637</v>
      </c>
      <c r="AZ38" s="33">
        <f>IF(ISBLANK(Input!AZ$32),AY$42*$D$18+AZ$34*$D$19,AZ$36-AZ$37)</f>
        <v>26.58745982046413</v>
      </c>
      <c r="BA38" s="33">
        <f>IF(ISBLANK(Input!BA$32),AZ$42*$D$18+BA$34*$D$19,BA$36-BA$37)</f>
        <v>27.95632889057018</v>
      </c>
      <c r="BB38" s="33">
        <f>IF(ISBLANK(Input!BB$32),BA$42*$D$18+BB$34*$D$19,BB$36-BB$37)</f>
        <v>29.36630260570394</v>
      </c>
      <c r="BC38" s="33">
        <f>IF(ISBLANK(Input!BC$32),BB$42*$D$18+BC$34*$D$19,BC$36-BC$37)</f>
        <v>30.822388962653914</v>
      </c>
      <c r="BD38" s="33">
        <f>IF(ISBLANK(Input!BD$32),BC$42*$D$18+BD$34*$D$19,BD$36-BD$37)</f>
        <v>32.32847771969543</v>
      </c>
      <c r="BE38" s="33">
        <f>IF(ISBLANK(Input!BE$32),BD$42*$D$18+BE$34*$D$19,BE$36-BE$37)</f>
        <v>33.88697457478572</v>
      </c>
      <c r="BF38" s="33">
        <f>IF(ISBLANK(Input!BF$32),BE$42*$D$18+BF$34*$D$19,BF$36-BF$37)</f>
        <v>35.496357960740944</v>
      </c>
      <c r="BG38" s="33">
        <f>IF(ISBLANK(Input!BG$32),BF$42*$D$18+BG$34*$D$19,BG$36-BG$37)</f>
        <v>37.15527530050154</v>
      </c>
      <c r="BH38" s="33">
        <f>IF(ISBLANK(Input!BH$32),BG$42*$D$18+BH$34*$D$19,BH$36-BH$37)</f>
        <v>38.87254559404347</v>
      </c>
      <c r="BI38" s="33">
        <f>IF(ISBLANK(Input!BI$32),BH$42*$D$18+BI$34*$D$19,BI$36-BI$37)</f>
        <v>40.65442763823023</v>
      </c>
      <c r="BJ38" s="33">
        <f>IF(ISBLANK(Input!BJ$32),BI$42*$D$18+BJ$34*$D$19,BJ$36-BJ$37)</f>
        <v>42.49789820189522</v>
      </c>
      <c r="BK38" s="33">
        <f>IF(ISBLANK(Input!BK$32),BJ$42*$D$18+BK$34*$D$19,BK$36-BK$37)</f>
        <v>44.40111806901545</v>
      </c>
      <c r="BL38" s="33">
        <f>IF(ISBLANK(Input!BL$32),BK$42*$D$18+BL$34*$D$19,BL$36-BL$37)</f>
        <v>46.36341552762192</v>
      </c>
      <c r="BM38" s="33">
        <f>IF(ISBLANK(Input!BM$32),BL$42*$D$18+BM$34*$D$19,BM$36-BM$37)</f>
        <v>48.375674180833904</v>
      </c>
      <c r="BN38" s="33">
        <f>IF(ISBLANK(Input!BN$32),BM$42*$D$18+BN$34*$D$19,BN$36-BN$37)</f>
        <v>50.424740147417964</v>
      </c>
      <c r="BO38" s="33">
        <f>IF(ISBLANK(Input!BO$32),BN$42*$D$18+BO$34*$D$19,BO$36-BO$37)</f>
        <v>52.50637812839875</v>
      </c>
      <c r="BP38" s="33">
        <f>IF(ISBLANK(Input!BP$32),BO$42*$D$18+BP$34*$D$19,BP$36-BP$37)</f>
        <v>54.62183573449657</v>
      </c>
      <c r="BQ38" s="33">
        <f>IF(ISBLANK(Input!BQ$32),BP$42*$D$18+BQ$34*$D$19,BQ$36-BQ$37)</f>
        <v>56.77399108832982</v>
      </c>
      <c r="BR38" s="33">
        <f>IF(ISBLANK(Input!BR$32),BQ$42*$D$18+BR$34*$D$19,BR$36-BR$37)</f>
        <v>58.97404299330419</v>
      </c>
      <c r="BS38" s="33">
        <f>IF(ISBLANK(Input!BS$32),BR$42*$D$18+BS$34*$D$19,BS$36-BS$37)</f>
        <v>61.2309959757639</v>
      </c>
      <c r="BT38" s="33">
        <f>IF(ISBLANK(Input!BT$32),BS$42*$D$18+BT$34*$D$19,BT$36-BT$37)</f>
        <v>63.54945914755845</v>
      </c>
      <c r="BU38" s="33">
        <f>IF(ISBLANK(Input!BU$32),BT$42*$D$18+BU$34*$D$19,BU$36-BU$37)</f>
        <v>65.93419478014768</v>
      </c>
      <c r="BV38" s="33">
        <f>IF(ISBLANK(Input!BV$32),BU$42*$D$18+BV$34*$D$19,BV$36-BV$37)</f>
        <v>68.3895498273985</v>
      </c>
      <c r="BW38" s="33">
        <f>IF(ISBLANK(Input!BW$32),BV$42*$D$18+BW$34*$D$19,BW$36-BW$37)</f>
        <v>70.91957366215053</v>
      </c>
      <c r="BX38" s="33">
        <f>IF(ISBLANK(Input!BX$32),BW$42*$D$18+BX$34*$D$19,BX$36-BX$37)</f>
        <v>73.52768428185232</v>
      </c>
      <c r="BY38" s="33">
        <f>IF(ISBLANK(Input!BY$32),BX$42*$D$18+BY$34*$D$19,BY$36-BY$37)</f>
        <v>76.21640091458265</v>
      </c>
      <c r="BZ38" s="33">
        <f>IF(ISBLANK(Input!BZ$32),BY$42*$D$18+BZ$34*$D$19,BZ$36-BZ$37)</f>
        <v>78.98824596218537</v>
      </c>
      <c r="CA38" s="33">
        <f>IF(ISBLANK(Input!CA$32),BZ$42*$D$18+CA$34*$D$19,CA$36-CA$37)</f>
        <v>81.84527957573748</v>
      </c>
      <c r="CB38" s="33">
        <f>IF(ISBLANK(Input!CB$32),CA$42*$D$18+CB$34*$D$19,CB$36-CB$37)</f>
        <v>84.78923582365574</v>
      </c>
      <c r="CC38" s="33">
        <f>IF(ISBLANK(Input!CC$32),CB$42*$D$18+CC$34*$D$19,CC$36-CC$37)</f>
        <v>87.82166874633276</v>
      </c>
      <c r="CD38" s="33">
        <f>IF(ISBLANK(Input!CD$32),CC$42*$D$18+CD$34*$D$19,CD$36-CD$37)</f>
        <v>90.94428211724286</v>
      </c>
      <c r="CE38" s="33">
        <f>IF(ISBLANK(Input!CE$32),CD$42*$D$18+CE$34*$D$19,CE$36-CE$37)</f>
        <v>94.15888963277152</v>
      </c>
      <c r="CF38" s="33">
        <f>IF(ISBLANK(Input!CF$32),CE$42*$D$18+CF$34*$D$19,CF$36-CF$37)</f>
        <v>97.46758106029583</v>
      </c>
      <c r="CG38" s="33">
        <f>IF(ISBLANK(Input!CG$32),CF$42*$D$18+CG$34*$D$19,CG$36-CG$37)</f>
        <v>100.87232971233371</v>
      </c>
      <c r="CH38" s="33">
        <f>IF(ISBLANK(Input!CH$32),CG$42*$D$18+CH$34*$D$19,CH$36-CH$37)</f>
        <v>104.3764316516928</v>
      </c>
      <c r="CI38" s="33">
        <f>IF(ISBLANK(Input!CI$32),CH$42*$D$18+CI$34*$D$19,CI$36-CI$37)</f>
        <v>107.98441241176937</v>
      </c>
      <c r="CJ38" s="33">
        <f>IF(ISBLANK(Input!CJ$32),CI$42*$D$18+CJ$34*$D$19,CJ$36-CJ$37)</f>
        <v>111.69988926482475</v>
      </c>
      <c r="CK38" s="33">
        <f>IF(ISBLANK(Input!CK$32),CJ$42*$D$18+CK$34*$D$19,CK$36-CK$37)</f>
        <v>115.52901579767529</v>
      </c>
      <c r="CL38" s="33">
        <f>IF(ISBLANK(Input!CL$32),CK$42*$D$18+CL$34*$D$19,CL$36-CL$37)</f>
        <v>119.47888862688396</v>
      </c>
      <c r="CM38" s="33">
        <f>IF(ISBLANK(Input!CM$32),CL$42*$D$18+CM$34*$D$19,CM$36-CM$37)</f>
        <v>123.55637083041869</v>
      </c>
      <c r="CN38" s="33">
        <f>IF(ISBLANK(Input!CN$32),CM$42*$D$18+CN$34*$D$19,CN$36-CN$37)</f>
        <v>127.76959126539145</v>
      </c>
      <c r="CO38" s="33">
        <f>IF(ISBLANK(Input!CO$32),CN$42*$D$18+CO$34*$D$19,CO$36-CO$37)</f>
        <v>132.12627813736964</v>
      </c>
      <c r="CP38" s="33">
        <f>IF(ISBLANK(Input!CP$32),CO$42*$D$18+CP$34*$D$19,CP$36-CP$37)</f>
        <v>136.63436841464164</v>
      </c>
      <c r="CQ38" s="33">
        <f>IF(ISBLANK(Input!CQ$32),CP$42*$D$18+CQ$34*$D$19,CQ$36-CQ$37)</f>
        <v>141.30168495811037</v>
      </c>
      <c r="CR38" s="24">
        <f>IF(ISBLANK(Input!CR$30),"",Input!CR$30)</f>
      </c>
      <c r="CS38" s="24">
        <f>IF(ISBLANK(Input!CS$32),"",Input!CS$32)</f>
      </c>
      <c r="CT38" s="24">
        <f>IF(ISBLANK(Input!CT$30),"",Input!CT$30)</f>
      </c>
      <c r="CU38" s="52"/>
      <c r="CV38" s="25"/>
      <c r="CW38" s="25"/>
      <c r="CX38" s="25"/>
      <c r="CY38" s="25"/>
      <c r="CZ38" s="33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 ht="11.25">
      <c r="A39" s="14"/>
      <c r="B39" s="14"/>
      <c r="C39" s="14"/>
      <c r="D39" s="14"/>
      <c r="E39" s="1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24">
        <f>IF(ISBLANK(Input!CR$30),"",Input!CR$30)</f>
      </c>
      <c r="CS39" s="24">
        <f>IF(ISBLANK(Input!CS$32),"",Input!CS$32)</f>
      </c>
      <c r="CT39" s="24">
        <f>IF(ISBLANK(Input!CT$30),"",Input!CT$30)</f>
      </c>
      <c r="CU39" s="52"/>
      <c r="CV39" s="25"/>
      <c r="CW39" s="25"/>
      <c r="CX39" s="25"/>
      <c r="CY39" s="25"/>
      <c r="CZ39" s="33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 ht="11.25">
      <c r="A40" s="14"/>
      <c r="B40" s="14"/>
      <c r="C40" s="14" t="s">
        <v>12</v>
      </c>
      <c r="D40" s="14"/>
      <c r="E40" s="24"/>
      <c r="F40" s="24">
        <f>F$12</f>
        <v>0</v>
      </c>
      <c r="G40" s="24">
        <f aca="true" t="shared" si="24" ref="G40:BR40">G$12</f>
        <v>0</v>
      </c>
      <c r="H40" s="24">
        <f t="shared" si="24"/>
        <v>0</v>
      </c>
      <c r="I40" s="24">
        <f t="shared" si="24"/>
        <v>0</v>
      </c>
      <c r="J40" s="24">
        <f t="shared" si="24"/>
        <v>0</v>
      </c>
      <c r="K40" s="24">
        <f t="shared" si="24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24">
        <f t="shared" si="24"/>
        <v>0</v>
      </c>
      <c r="P40" s="24">
        <f t="shared" si="24"/>
      </c>
      <c r="Q40" s="24">
        <f t="shared" si="24"/>
      </c>
      <c r="R40" s="24">
        <f t="shared" si="24"/>
      </c>
      <c r="S40" s="24">
        <f t="shared" si="24"/>
      </c>
      <c r="T40" s="24">
        <f t="shared" si="24"/>
      </c>
      <c r="U40" s="24">
        <f t="shared" si="24"/>
      </c>
      <c r="V40" s="24">
        <f t="shared" si="24"/>
      </c>
      <c r="W40" s="24">
        <f t="shared" si="24"/>
      </c>
      <c r="X40" s="24">
        <f t="shared" si="24"/>
      </c>
      <c r="Y40" s="24">
        <f t="shared" si="24"/>
      </c>
      <c r="Z40" s="24">
        <f t="shared" si="24"/>
      </c>
      <c r="AA40" s="24">
        <f t="shared" si="24"/>
      </c>
      <c r="AB40" s="24">
        <f t="shared" si="24"/>
      </c>
      <c r="AC40" s="24">
        <f t="shared" si="24"/>
      </c>
      <c r="AD40" s="24">
        <f t="shared" si="24"/>
      </c>
      <c r="AE40" s="24">
        <f t="shared" si="24"/>
      </c>
      <c r="AF40" s="24">
        <f t="shared" si="24"/>
      </c>
      <c r="AG40" s="24">
        <f t="shared" si="24"/>
      </c>
      <c r="AH40" s="24">
        <f t="shared" si="24"/>
      </c>
      <c r="AI40" s="24">
        <f t="shared" si="24"/>
      </c>
      <c r="AJ40" s="24">
        <f t="shared" si="24"/>
      </c>
      <c r="AK40" s="24">
        <f t="shared" si="24"/>
      </c>
      <c r="AL40" s="24">
        <f t="shared" si="24"/>
      </c>
      <c r="AM40" s="24">
        <f t="shared" si="24"/>
      </c>
      <c r="AN40" s="24">
        <f t="shared" si="24"/>
      </c>
      <c r="AO40" s="24">
        <f t="shared" si="24"/>
      </c>
      <c r="AP40" s="24">
        <f t="shared" si="24"/>
      </c>
      <c r="AQ40" s="24">
        <f t="shared" si="24"/>
      </c>
      <c r="AR40" s="24">
        <f t="shared" si="24"/>
      </c>
      <c r="AS40" s="24">
        <f t="shared" si="24"/>
      </c>
      <c r="AT40" s="24">
        <f t="shared" si="24"/>
      </c>
      <c r="AU40" s="24">
        <f t="shared" si="24"/>
      </c>
      <c r="AV40" s="24">
        <f t="shared" si="24"/>
      </c>
      <c r="AW40" s="24">
        <f t="shared" si="24"/>
      </c>
      <c r="AX40" s="24">
        <f t="shared" si="24"/>
      </c>
      <c r="AY40" s="24">
        <f t="shared" si="24"/>
      </c>
      <c r="AZ40" s="24">
        <f t="shared" si="24"/>
      </c>
      <c r="BA40" s="24">
        <f t="shared" si="24"/>
      </c>
      <c r="BB40" s="24">
        <f t="shared" si="24"/>
      </c>
      <c r="BC40" s="24">
        <f t="shared" si="24"/>
      </c>
      <c r="BD40" s="24">
        <f t="shared" si="24"/>
      </c>
      <c r="BE40" s="24">
        <f t="shared" si="24"/>
      </c>
      <c r="BF40" s="24">
        <f t="shared" si="24"/>
      </c>
      <c r="BG40" s="24">
        <f t="shared" si="24"/>
      </c>
      <c r="BH40" s="24">
        <f t="shared" si="24"/>
      </c>
      <c r="BI40" s="24">
        <f t="shared" si="24"/>
      </c>
      <c r="BJ40" s="24">
        <f t="shared" si="24"/>
      </c>
      <c r="BK40" s="24">
        <f t="shared" si="24"/>
      </c>
      <c r="BL40" s="24">
        <f t="shared" si="24"/>
      </c>
      <c r="BM40" s="24">
        <f t="shared" si="24"/>
      </c>
      <c r="BN40" s="24">
        <f t="shared" si="24"/>
      </c>
      <c r="BO40" s="24">
        <f t="shared" si="24"/>
      </c>
      <c r="BP40" s="24">
        <f t="shared" si="24"/>
      </c>
      <c r="BQ40" s="24">
        <f t="shared" si="24"/>
      </c>
      <c r="BR40" s="24">
        <f t="shared" si="24"/>
      </c>
      <c r="BS40" s="24">
        <f aca="true" t="shared" si="25" ref="BS40:CQ40">BS$12</f>
      </c>
      <c r="BT40" s="24">
        <f t="shared" si="25"/>
      </c>
      <c r="BU40" s="24">
        <f t="shared" si="25"/>
      </c>
      <c r="BV40" s="24">
        <f t="shared" si="25"/>
      </c>
      <c r="BW40" s="24">
        <f t="shared" si="25"/>
      </c>
      <c r="BX40" s="24">
        <f t="shared" si="25"/>
      </c>
      <c r="BY40" s="24">
        <f t="shared" si="25"/>
      </c>
      <c r="BZ40" s="24">
        <f t="shared" si="25"/>
      </c>
      <c r="CA40" s="24">
        <f t="shared" si="25"/>
      </c>
      <c r="CB40" s="24">
        <f t="shared" si="25"/>
      </c>
      <c r="CC40" s="24">
        <f t="shared" si="25"/>
      </c>
      <c r="CD40" s="24">
        <f t="shared" si="25"/>
      </c>
      <c r="CE40" s="24">
        <f t="shared" si="25"/>
      </c>
      <c r="CF40" s="24">
        <f t="shared" si="25"/>
      </c>
      <c r="CG40" s="24">
        <f t="shared" si="25"/>
      </c>
      <c r="CH40" s="24">
        <f t="shared" si="25"/>
      </c>
      <c r="CI40" s="24">
        <f t="shared" si="25"/>
      </c>
      <c r="CJ40" s="24">
        <f t="shared" si="25"/>
      </c>
      <c r="CK40" s="24">
        <f t="shared" si="25"/>
      </c>
      <c r="CL40" s="24">
        <f t="shared" si="25"/>
      </c>
      <c r="CM40" s="24">
        <f t="shared" si="25"/>
      </c>
      <c r="CN40" s="24">
        <f t="shared" si="25"/>
      </c>
      <c r="CO40" s="24">
        <f t="shared" si="25"/>
      </c>
      <c r="CP40" s="24">
        <f t="shared" si="25"/>
      </c>
      <c r="CQ40" s="24">
        <f t="shared" si="25"/>
      </c>
      <c r="CR40" s="24">
        <f>IF(ISBLANK(Input!CR$30),"",Input!CR$30)</f>
      </c>
      <c r="CS40" s="24">
        <f>IF(ISBLANK(Input!CS$32),"",Input!CS$32)</f>
      </c>
      <c r="CT40" s="24">
        <f>IF(ISBLANK(Input!CT$30),"",Input!CT$30)</f>
      </c>
      <c r="CU40" s="52"/>
      <c r="CV40" s="25"/>
      <c r="CW40" s="25"/>
      <c r="CX40" s="25"/>
      <c r="CY40" s="25"/>
      <c r="CZ40" s="2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 ht="11.25">
      <c r="A41" s="14"/>
      <c r="B41" s="14"/>
      <c r="C41" s="14" t="s">
        <v>118</v>
      </c>
      <c r="D41" s="14"/>
      <c r="E41" s="24">
        <f>Input!$C$22</f>
        <v>0.008</v>
      </c>
      <c r="F41" s="24">
        <f>IF(ISBLANK(Input!F$36),E$41*F$36/E$36,Input!F$36)</f>
        <v>0.019</v>
      </c>
      <c r="G41" s="24">
        <f>IF(ISBLANK(Input!G$36),F$41*G$36/F$36,Input!G$36)</f>
        <v>0.03</v>
      </c>
      <c r="H41" s="24">
        <f>IF(ISBLANK(Input!H$36),G$41*H$36/G$36,Input!H$36)</f>
        <v>0.031</v>
      </c>
      <c r="I41" s="24">
        <f>IF(ISBLANK(Input!I$36),H$41*I$36/H$36,Input!I$36)</f>
        <v>0.035</v>
      </c>
      <c r="J41" s="24">
        <f>IF(ISBLANK(Input!J$36),I$41*J$36/I$36,Input!J$36)</f>
        <v>0.038</v>
      </c>
      <c r="K41" s="24">
        <f>IF(ISBLANK(Input!K$36),J$41*K$36/J$36,Input!K$36)</f>
        <v>0.03805985282858357</v>
      </c>
      <c r="L41" s="24">
        <f>IF(ISBLANK(Input!L$36),K$41*L$36/K$36,Input!L$36)</f>
        <v>0.0420217743914389</v>
      </c>
      <c r="M41" s="24">
        <f>IF(ISBLANK(Input!M$36),L$41*M$36/L$36,Input!M$36)</f>
        <v>0.04783205693207789</v>
      </c>
      <c r="N41" s="24">
        <f>IF(ISBLANK(Input!N$36),M$41*N$36/M$36,Input!N$36)</f>
        <v>0.05401763719358382</v>
      </c>
      <c r="O41" s="24">
        <f>IF(ISBLANK(Input!O$36),N$41*O$36/N$36,Input!O$36)</f>
        <v>0.06051311850771946</v>
      </c>
      <c r="P41" s="24">
        <f>IF(ISBLANK(Input!P$36),O$41*P$36/O$36,Input!P$36)</f>
        <v>0.06732168008166665</v>
      </c>
      <c r="Q41" s="24">
        <f>IF(ISBLANK(Input!Q$36),P$41*Q$36/P$36,Input!Q$36)</f>
        <v>0.07437515149994658</v>
      </c>
      <c r="R41" s="24">
        <f>IF(ISBLANK(Input!R$36),Q$41*R$36/Q$36,Input!R$36)</f>
        <v>0.08158862969907803</v>
      </c>
      <c r="S41" s="24">
        <f>IF(ISBLANK(Input!S$36),R$41*S$36/R$36,Input!S$36)</f>
        <v>0.08891362934945844</v>
      </c>
      <c r="T41" s="24">
        <f>IF(ISBLANK(Input!T$36),S$41*T$36/S$36,Input!T$36)</f>
        <v>0.09629130846719343</v>
      </c>
      <c r="U41" s="24">
        <f>IF(ISBLANK(Input!U$36),T$41*U$36/T$36,Input!U$36)</f>
        <v>0.10368736469217854</v>
      </c>
      <c r="V41" s="24">
        <f>IF(ISBLANK(Input!V$36),U$41*V$36/U$36,Input!V$36)</f>
        <v>0.11110000870434247</v>
      </c>
      <c r="W41" s="24">
        <f>IF(ISBLANK(Input!W$36),V$41*W$36/V$36,Input!W$36)</f>
        <v>0.11856042712716632</v>
      </c>
      <c r="X41" s="24">
        <f>IF(ISBLANK(Input!X$36),W$41*X$36/W$36,Input!X$36)</f>
        <v>0.1261032721467381</v>
      </c>
      <c r="Y41" s="24">
        <f>IF(ISBLANK(Input!Y$36),X$41*Y$36/X$36,Input!Y$36)</f>
        <v>0.13374886096061678</v>
      </c>
      <c r="Z41" s="24">
        <f>IF(ISBLANK(Input!Z$36),Y$41*Z$36/Y$36,Input!Z$36)</f>
        <v>0.14150537365329677</v>
      </c>
      <c r="AA41" s="24">
        <f>IF(ISBLANK(Input!AA$36),Z$41*AA$36/Z$36,Input!AA$36)</f>
        <v>0.14936242471424258</v>
      </c>
      <c r="AB41" s="24">
        <f>IF(ISBLANK(Input!AB$36),AA$41*AB$36/AA$36,Input!AB$36)</f>
        <v>0.15732685906627367</v>
      </c>
      <c r="AC41" s="24">
        <f>IF(ISBLANK(Input!AC$36),AB$41*AC$36/AB$36,Input!AC$36)</f>
        <v>0.16540061026914307</v>
      </c>
      <c r="AD41" s="24">
        <f>IF(ISBLANK(Input!AD$36),AC$41*AD$36/AC$36,Input!AD$36)</f>
        <v>0.1735896247954656</v>
      </c>
      <c r="AE41" s="24">
        <f>IF(ISBLANK(Input!AE$36),AD$41*AE$36/AD$36,Input!AE$36)</f>
        <v>0.1819828751069083</v>
      </c>
      <c r="AF41" s="24">
        <f>IF(ISBLANK(Input!AF$36),AE$41*AF$36/AE$36,Input!AF$36)</f>
        <v>0.19071511420462042</v>
      </c>
      <c r="AG41" s="24">
        <f>IF(ISBLANK(Input!AG$36),AF$41*AG$36/AF$36,Input!AG$36)</f>
        <v>0.199929936391391</v>
      </c>
      <c r="AH41" s="24">
        <f>IF(ISBLANK(Input!AH$36),AG$41*AH$36/AG$36,Input!AH$36)</f>
        <v>0.20978743008992792</v>
      </c>
      <c r="AI41" s="24">
        <f>IF(ISBLANK(Input!AI$36),AH$41*AI$36/AH$36,Input!AI$36)</f>
        <v>0.2204263381207965</v>
      </c>
      <c r="AJ41" s="24">
        <f>IF(ISBLANK(Input!AJ$36),AI$41*AJ$36/AI$36,Input!AJ$36)</f>
        <v>0.2319676103690753</v>
      </c>
      <c r="AK41" s="24">
        <f>IF(ISBLANK(Input!AK$36),AJ$41*AK$36/AJ$36,Input!AK$36)</f>
        <v>0.24450386549167585</v>
      </c>
      <c r="AL41" s="24">
        <f>IF(ISBLANK(Input!AL$36),AK$41*AL$36/AK$36,Input!AL$36)</f>
        <v>0.2580820566280274</v>
      </c>
      <c r="AM41" s="24">
        <f>IF(ISBLANK(Input!AM$36),AL$41*AM$36/AL$36,Input!AM$36)</f>
        <v>0.2727548322752486</v>
      </c>
      <c r="AN41" s="24">
        <f>IF(ISBLANK(Input!AN$36),AM$41*AN$36/AM$36,Input!AN$36)</f>
        <v>0.2885574248302664</v>
      </c>
      <c r="AO41" s="24">
        <f>IF(ISBLANK(Input!AO$36),AN$41*AO$36/AN$36,Input!AO$36)</f>
        <v>0.30549639895095265</v>
      </c>
      <c r="AP41" s="24">
        <f>IF(ISBLANK(Input!AP$36),AO$41*AP$36/AO$36,Input!AP$36)</f>
        <v>0.32359480948978625</v>
      </c>
      <c r="AQ41" s="24">
        <f>IF(ISBLANK(Input!AQ$36),AP$41*AQ$36/AP$36,Input!AQ$36)</f>
        <v>0.34290154966569186</v>
      </c>
      <c r="AR41" s="24">
        <f>IF(ISBLANK(Input!AR$36),AQ$41*AR$36/AQ$36,Input!AR$36)</f>
        <v>0.3634420461985678</v>
      </c>
      <c r="AS41" s="24">
        <f>IF(ISBLANK(Input!AS$36),AR$41*AS$36/AR$36,Input!AS$36)</f>
        <v>0.3852302799490806</v>
      </c>
      <c r="AT41" s="24">
        <f>IF(ISBLANK(Input!AT$36),AS$41*AT$36/AS$36,Input!AT$36)</f>
        <v>0.4082193678798449</v>
      </c>
      <c r="AU41" s="24">
        <f>IF(ISBLANK(Input!AU$36),AT$41*AU$36/AT$36,Input!AU$36)</f>
        <v>0.4323029531951209</v>
      </c>
      <c r="AV41" s="24">
        <f>IF(ISBLANK(Input!AV$36),AU$41*AV$36/AU$36,Input!AV$36)</f>
        <v>0.45734433485242176</v>
      </c>
      <c r="AW41" s="24">
        <f>IF(ISBLANK(Input!AW$36),AV$41*AW$36/AV$36,Input!AW$36)</f>
        <v>0.48317900982398493</v>
      </c>
      <c r="AX41" s="24">
        <f>IF(ISBLANK(Input!AX$36),AW$41*AX$36/AW$36,Input!AX$36)</f>
        <v>0.5097802390004643</v>
      </c>
      <c r="AY41" s="24">
        <f>IF(ISBLANK(Input!AY$36),AX$41*AY$36/AX$36,Input!AY$36)</f>
        <v>0.5371951030812977</v>
      </c>
      <c r="AZ41" s="24">
        <f>IF(ISBLANK(Input!AZ$36),AY$41*AZ$36/AY$36,Input!AZ$36)</f>
        <v>0.5654500174492579</v>
      </c>
      <c r="BA41" s="24">
        <f>IF(ISBLANK(Input!BA$36),AZ$41*BA$36/AZ$36,Input!BA$36)</f>
        <v>0.5945625029895822</v>
      </c>
      <c r="BB41" s="24">
        <f>IF(ISBLANK(Input!BB$36),BA$41*BB$36/BA$36,Input!BB$36)</f>
        <v>0.6245491834475524</v>
      </c>
      <c r="BC41" s="24">
        <f>IF(ISBLANK(Input!BC$36),BB$41*BC$36/BB$36,Input!BC$36)</f>
        <v>0.6555165666238598</v>
      </c>
      <c r="BD41" s="24">
        <f>IF(ISBLANK(Input!BD$36),BC$41*BD$36/BC$36,Input!BD$36)</f>
        <v>0.6875473781304849</v>
      </c>
      <c r="BE41" s="24">
        <f>IF(ISBLANK(Input!BE$36),BD$41*BE$36/BD$36,Input!BE$36)</f>
        <v>0.7206927812587344</v>
      </c>
      <c r="BF41" s="24">
        <f>IF(ISBLANK(Input!BF$36),BE$41*BF$36/BE$36,Input!BF$36)</f>
        <v>0.7549204160089519</v>
      </c>
      <c r="BG41" s="24">
        <f>IF(ISBLANK(Input!BG$36),BF$41*BG$36/BF$36,Input!BG$36)</f>
        <v>0.7902015163866762</v>
      </c>
      <c r="BH41" s="24">
        <f>IF(ISBLANK(Input!BH$36),BG$41*BH$36/BG$36,Input!BH$36)</f>
        <v>0.8267236408771468</v>
      </c>
      <c r="BI41" s="24">
        <f>IF(ISBLANK(Input!BI$36),BH$41*BI$36/BH$36,Input!BI$36)</f>
        <v>0.864619898728843</v>
      </c>
      <c r="BJ41" s="24">
        <f>IF(ISBLANK(Input!BJ$36),BI$41*BJ$36/BI$36,Input!BJ$36)</f>
        <v>0.9038259932346914</v>
      </c>
      <c r="BK41" s="24">
        <f>IF(ISBLANK(Input!BK$36),BJ$41*BK$36/BJ$36,Input!BK$36)</f>
        <v>0.9443028087838242</v>
      </c>
      <c r="BL41" s="24">
        <f>IF(ISBLANK(Input!BL$36),BK$41*BL$36/BK$36,Input!BL$36)</f>
        <v>0.9860360597112268</v>
      </c>
      <c r="BM41" s="24">
        <f>IF(ISBLANK(Input!BM$36),BL$41*BM$36/BL$36,Input!BM$36)</f>
        <v>1.0288318626293889</v>
      </c>
      <c r="BN41" s="24">
        <f>IF(ISBLANK(Input!BN$36),BM$41*BN$36/BM$36,Input!BN$36)</f>
        <v>1.0724104667677143</v>
      </c>
      <c r="BO41" s="24">
        <f>IF(ISBLANK(Input!BO$36),BN$41*BO$36/BN$36,Input!BO$36)</f>
        <v>1.1166817977115848</v>
      </c>
      <c r="BP41" s="24">
        <f>IF(ISBLANK(Input!BP$36),BO$41*BP$36/BO$36,Input!BP$36)</f>
        <v>1.1616723890790417</v>
      </c>
      <c r="BQ41" s="24">
        <f>IF(ISBLANK(Input!BQ$36),BP$41*BQ$36/BP$36,Input!BQ$36)</f>
        <v>1.2074434514744745</v>
      </c>
      <c r="BR41" s="24">
        <f>IF(ISBLANK(Input!BR$36),BQ$41*BR$36/BQ$36,Input!BR$36)</f>
        <v>1.2542331559613815</v>
      </c>
      <c r="BS41" s="24">
        <f>IF(ISBLANK(Input!BS$36),BR$41*BS$36/BR$36,Input!BS$36)</f>
        <v>1.3022330067155226</v>
      </c>
      <c r="BT41" s="24">
        <f>IF(ISBLANK(Input!BT$36),BS$41*BT$36/BS$36,Input!BT$36)</f>
        <v>1.3515410282339093</v>
      </c>
      <c r="BU41" s="24">
        <f>IF(ISBLANK(Input!BU$36),BT$41*BU$36/BT$36,Input!BU$36)</f>
        <v>1.40225850234257</v>
      </c>
      <c r="BV41" s="24">
        <f>IF(ISBLANK(Input!BV$36),BU$41*BV$36/BU$36,Input!BV$36)</f>
        <v>1.4544778780816348</v>
      </c>
      <c r="BW41" s="24">
        <f>IF(ISBLANK(Input!BW$36),BV$41*BW$36/BV$36,Input!BW$36)</f>
        <v>1.5082852756731282</v>
      </c>
      <c r="BX41" s="24">
        <f>IF(ISBLANK(Input!BX$36),BW$41*BX$36/BW$36,Input!BX$36)</f>
        <v>1.5637533875340763</v>
      </c>
      <c r="BY41" s="24">
        <f>IF(ISBLANK(Input!BY$36),BX$41*BY$36/BX$36,Input!BY$36)</f>
        <v>1.620935791462837</v>
      </c>
      <c r="BZ41" s="24">
        <f>IF(ISBLANK(Input!BZ$36),BY$41*BZ$36/BY$36,Input!BZ$36)</f>
        <v>1.6798861327559615</v>
      </c>
      <c r="CA41" s="24">
        <f>IF(ISBLANK(Input!CA$36),BZ$41*CA$36/BZ$36,Input!CA$36)</f>
        <v>1.740648225770681</v>
      </c>
      <c r="CB41" s="24">
        <f>IF(ISBLANK(Input!CB$36),CA$41*CB$36/CA$36,Input!CB$36)</f>
        <v>1.8032589498863394</v>
      </c>
      <c r="CC41" s="24">
        <f>IF(ISBLANK(Input!CC$36),CB$41*CC$36/CB$36,Input!CC$36)</f>
        <v>1.8677513557280454</v>
      </c>
      <c r="CD41" s="24">
        <f>IF(ISBLANK(Input!CD$36),CC$41*CD$36/CC$36,Input!CD$36)</f>
        <v>1.9341616783760696</v>
      </c>
      <c r="CE41" s="24">
        <f>IF(ISBLANK(Input!CE$36),CD$41*CE$36/CD$36,Input!CE$36)</f>
        <v>2.0025284907012217</v>
      </c>
      <c r="CF41" s="24">
        <f>IF(ISBLANK(Input!CF$36),CE$41*CF$36/CE$36,Input!CF$36)</f>
        <v>2.072896236926749</v>
      </c>
      <c r="CG41" s="24">
        <f>IF(ISBLANK(Input!CG$36),CF$41*CG$36/CF$36,Input!CG$36)</f>
        <v>2.1453068845668573</v>
      </c>
      <c r="CH41" s="24">
        <f>IF(ISBLANK(Input!CH$36),CG$41*CH$36/CG$36,Input!CH$36)</f>
        <v>2.2198305327880203</v>
      </c>
      <c r="CI41" s="24">
        <f>IF(ISBLANK(Input!CI$36),CH$41*CI$36/CH$36,Input!CI$36)</f>
        <v>2.2965634285786747</v>
      </c>
      <c r="CJ41" s="24">
        <f>IF(ISBLANK(Input!CJ$36),CI$41*CJ$36/CI$36,Input!CJ$36)</f>
        <v>2.3755825024420387</v>
      </c>
      <c r="CK41" s="24">
        <f>IF(ISBLANK(Input!CK$36),CJ$41*CK$36/CJ$36,Input!CK$36)</f>
        <v>2.457018626067103</v>
      </c>
      <c r="CL41" s="24">
        <f>IF(ISBLANK(Input!CL$36),CK$41*CL$36/CK$36,Input!CL$36)</f>
        <v>2.5410227270711156</v>
      </c>
      <c r="CM41" s="24">
        <f>IF(ISBLANK(Input!CM$36),CL$41*CM$36/CL$36,Input!CM$36)</f>
        <v>2.627740766278575</v>
      </c>
      <c r="CN41" s="24">
        <f>IF(ISBLANK(Input!CN$36),CM$41*CN$36/CM$36,Input!CN$36)</f>
        <v>2.7173456245298033</v>
      </c>
      <c r="CO41" s="24">
        <f>IF(ISBLANK(Input!CO$36),CN$41*CO$36/CN$36,Input!CO$36)</f>
        <v>2.8100016617900794</v>
      </c>
      <c r="CP41" s="24">
        <f>IF(ISBLANK(Input!CP$36),CO$41*CP$36/CO$36,Input!CP$36)</f>
        <v>2.905877677895396</v>
      </c>
      <c r="CQ41" s="24">
        <f>IF(ISBLANK(Input!CQ$36),CP$41*CQ$36/CP$36,Input!CQ$36)</f>
        <v>3.0051400458977087</v>
      </c>
      <c r="CR41" s="24">
        <f>IF(ISBLANK(Input!CR$30),"",Input!CR$30)</f>
      </c>
      <c r="CS41" s="24">
        <f>IF(ISBLANK(Input!CS$32),"",Input!CS$32)</f>
      </c>
      <c r="CT41" s="24">
        <f>IF(ISBLANK(Input!CT$30),"",Input!CT$30)</f>
      </c>
      <c r="CU41" s="52"/>
      <c r="CV41" s="25"/>
      <c r="CW41" s="25"/>
      <c r="CX41" s="25"/>
      <c r="CY41" s="25"/>
      <c r="CZ41" s="33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 ht="11.25">
      <c r="A42" s="14"/>
      <c r="B42" s="14"/>
      <c r="C42" s="14" t="s">
        <v>3</v>
      </c>
      <c r="D42" s="14"/>
      <c r="E42" s="24">
        <f>Input!$C$20</f>
        <v>18.703</v>
      </c>
      <c r="F42" s="24">
        <f>SUM(E$42,F$34,F$38,F$40,F$41)</f>
        <v>20.689999999999998</v>
      </c>
      <c r="G42" s="24">
        <f aca="true" t="shared" si="26" ref="G42:BR42">SUM(F$42,G$34,G$38,G$40,G$41)</f>
        <v>22.151</v>
      </c>
      <c r="H42" s="24">
        <f t="shared" si="26"/>
        <v>23.715999999999998</v>
      </c>
      <c r="I42" s="24">
        <f t="shared" si="26"/>
        <v>25.403</v>
      </c>
      <c r="J42" s="24">
        <f t="shared" si="26"/>
        <v>27.221999999999998</v>
      </c>
      <c r="K42" s="24">
        <f t="shared" si="26"/>
        <v>29.049634132828583</v>
      </c>
      <c r="L42" s="24">
        <f t="shared" si="26"/>
        <v>33.18351973910548</v>
      </c>
      <c r="M42" s="24">
        <f t="shared" si="26"/>
        <v>37.64241511298386</v>
      </c>
      <c r="N42" s="24">
        <f t="shared" si="26"/>
        <v>42.32534205101975</v>
      </c>
      <c r="O42" s="24">
        <f t="shared" si="26"/>
        <v>47.24218200176045</v>
      </c>
      <c r="P42" s="24">
        <f t="shared" si="26"/>
        <v>52.38696907928208</v>
      </c>
      <c r="Q42" s="24">
        <f t="shared" si="26"/>
        <v>57.66046385430951</v>
      </c>
      <c r="R42" s="24">
        <f t="shared" si="26"/>
        <v>63.040349852459244</v>
      </c>
      <c r="S42" s="24">
        <f t="shared" si="26"/>
        <v>68.47598233382024</v>
      </c>
      <c r="T42" s="24">
        <f t="shared" si="26"/>
        <v>73.93189096641485</v>
      </c>
      <c r="U42" s="24">
        <f t="shared" si="26"/>
        <v>79.39395821893328</v>
      </c>
      <c r="V42" s="24">
        <f t="shared" si="26"/>
        <v>84.87498063691581</v>
      </c>
      <c r="W42" s="24">
        <f t="shared" si="26"/>
        <v>90.40925234756233</v>
      </c>
      <c r="X42" s="24">
        <f t="shared" si="26"/>
        <v>96.0127314760487</v>
      </c>
      <c r="Y42" s="24">
        <f t="shared" si="26"/>
        <v>101.69935177937752</v>
      </c>
      <c r="Z42" s="24">
        <f t="shared" si="26"/>
        <v>107.46643982220884</v>
      </c>
      <c r="AA42" s="24">
        <f t="shared" si="26"/>
        <v>113.30082345698678</v>
      </c>
      <c r="AB42" s="24">
        <f t="shared" si="26"/>
        <v>119.22765922934924</v>
      </c>
      <c r="AC42" s="24">
        <f t="shared" si="26"/>
        <v>125.22219653447351</v>
      </c>
      <c r="AD42" s="24">
        <f t="shared" si="26"/>
        <v>131.32097031715176</v>
      </c>
      <c r="AE42" s="24">
        <f t="shared" si="26"/>
        <v>137.62178797978552</v>
      </c>
      <c r="AF42" s="24">
        <f t="shared" si="26"/>
        <v>144.22592776389138</v>
      </c>
      <c r="AG42" s="24">
        <f t="shared" si="26"/>
        <v>151.24456330940598</v>
      </c>
      <c r="AH42" s="24">
        <f t="shared" si="26"/>
        <v>158.80355570232433</v>
      </c>
      <c r="AI42" s="24">
        <f t="shared" si="26"/>
        <v>166.979428458885</v>
      </c>
      <c r="AJ42" s="24">
        <f t="shared" si="26"/>
        <v>175.875513108808</v>
      </c>
      <c r="AK42" s="24">
        <f t="shared" si="26"/>
        <v>185.5215887297183</v>
      </c>
      <c r="AL42" s="24">
        <f t="shared" si="26"/>
        <v>195.9576890889962</v>
      </c>
      <c r="AM42" s="24">
        <f t="shared" si="26"/>
        <v>207.22137613485364</v>
      </c>
      <c r="AN42" s="24">
        <f t="shared" si="26"/>
        <v>219.32590367520302</v>
      </c>
      <c r="AO42" s="24">
        <f t="shared" si="26"/>
        <v>232.2668407528278</v>
      </c>
      <c r="AP42" s="24">
        <f t="shared" si="26"/>
        <v>246.08486350452733</v>
      </c>
      <c r="AQ42" s="24">
        <f t="shared" si="26"/>
        <v>260.81099591947384</v>
      </c>
      <c r="AR42" s="24">
        <f t="shared" si="26"/>
        <v>276.4504829779291</v>
      </c>
      <c r="AS42" s="24">
        <f t="shared" si="26"/>
        <v>293.019241021084</v>
      </c>
      <c r="AT42" s="24">
        <f t="shared" si="26"/>
        <v>310.42693506667416</v>
      </c>
      <c r="AU42" s="24">
        <f t="shared" si="26"/>
        <v>328.6081228791039</v>
      </c>
      <c r="AV42" s="24">
        <f t="shared" si="26"/>
        <v>347.4227978387172</v>
      </c>
      <c r="AW42" s="24">
        <f t="shared" si="26"/>
        <v>366.77005389046496</v>
      </c>
      <c r="AX42" s="24">
        <f t="shared" si="26"/>
        <v>386.71970096726733</v>
      </c>
      <c r="AY42" s="24">
        <f t="shared" si="26"/>
        <v>407.26780981723124</v>
      </c>
      <c r="AZ42" s="24">
        <f t="shared" si="26"/>
        <v>428.4597196551446</v>
      </c>
      <c r="BA42" s="24">
        <f t="shared" si="26"/>
        <v>450.2726110487044</v>
      </c>
      <c r="BB42" s="24">
        <f t="shared" si="26"/>
        <v>472.7574628378558</v>
      </c>
      <c r="BC42" s="24">
        <f t="shared" si="26"/>
        <v>496.0233683671336</v>
      </c>
      <c r="BD42" s="24">
        <f t="shared" si="26"/>
        <v>520.0783934649595</v>
      </c>
      <c r="BE42" s="24">
        <f t="shared" si="26"/>
        <v>544.9930608210041</v>
      </c>
      <c r="BF42" s="24">
        <f t="shared" si="26"/>
        <v>570.639339197754</v>
      </c>
      <c r="BG42" s="24">
        <f t="shared" si="26"/>
        <v>597.1138160146422</v>
      </c>
      <c r="BH42" s="24">
        <f t="shared" si="26"/>
        <v>624.6010852495629</v>
      </c>
      <c r="BI42" s="24">
        <f t="shared" si="26"/>
        <v>653.104132786522</v>
      </c>
      <c r="BJ42" s="24">
        <f t="shared" si="26"/>
        <v>682.5198569816519</v>
      </c>
      <c r="BK42" s="24">
        <f t="shared" si="26"/>
        <v>712.901277859451</v>
      </c>
      <c r="BL42" s="24">
        <f t="shared" si="26"/>
        <v>744.1677294467842</v>
      </c>
      <c r="BM42" s="24">
        <f t="shared" si="26"/>
        <v>776.1072354902475</v>
      </c>
      <c r="BN42" s="24">
        <f t="shared" si="26"/>
        <v>808.5193861044331</v>
      </c>
      <c r="BO42" s="24">
        <f t="shared" si="26"/>
        <v>841.4854460305435</v>
      </c>
      <c r="BP42" s="24">
        <f t="shared" si="26"/>
        <v>874.9569541541191</v>
      </c>
      <c r="BQ42" s="24">
        <f t="shared" si="26"/>
        <v>909.0823886939233</v>
      </c>
      <c r="BR42" s="24">
        <f t="shared" si="26"/>
        <v>944.0676648431889</v>
      </c>
      <c r="BS42" s="24">
        <f aca="true" t="shared" si="27" ref="BS42:CQ42">SUM(BR$42,BS$34,BS$38,BS$40,BS$41)</f>
        <v>979.9828938256683</v>
      </c>
      <c r="BT42" s="24">
        <f t="shared" si="27"/>
        <v>1016.9028940014606</v>
      </c>
      <c r="BU42" s="24">
        <f t="shared" si="27"/>
        <v>1054.902347283951</v>
      </c>
      <c r="BV42" s="24">
        <f t="shared" si="27"/>
        <v>1094.0423749894312</v>
      </c>
      <c r="BW42" s="24">
        <f t="shared" si="27"/>
        <v>1134.389233927255</v>
      </c>
      <c r="BX42" s="24">
        <f t="shared" si="27"/>
        <v>1175.9826715966412</v>
      </c>
      <c r="BY42" s="24">
        <f t="shared" si="27"/>
        <v>1218.8620083026867</v>
      </c>
      <c r="BZ42" s="24">
        <f t="shared" si="27"/>
        <v>1263.067140397628</v>
      </c>
      <c r="CA42" s="24">
        <f t="shared" si="27"/>
        <v>1308.6220681991363</v>
      </c>
      <c r="CB42" s="24">
        <f t="shared" si="27"/>
        <v>1355.5575629726784</v>
      </c>
      <c r="CC42" s="24">
        <f t="shared" si="27"/>
        <v>1403.890983074739</v>
      </c>
      <c r="CD42" s="24">
        <f t="shared" si="27"/>
        <v>1453.6594268703582</v>
      </c>
      <c r="CE42" s="24">
        <f t="shared" si="27"/>
        <v>1504.8818449938308</v>
      </c>
      <c r="CF42" s="24">
        <f t="shared" si="27"/>
        <v>1557.6063222910532</v>
      </c>
      <c r="CG42" s="24">
        <f t="shared" si="27"/>
        <v>1611.844958887954</v>
      </c>
      <c r="CH42" s="24">
        <f t="shared" si="27"/>
        <v>1667.6932210724347</v>
      </c>
      <c r="CI42" s="24">
        <f t="shared" si="27"/>
        <v>1725.1951969127826</v>
      </c>
      <c r="CJ42" s="24">
        <f t="shared" si="27"/>
        <v>1784.4216686800496</v>
      </c>
      <c r="CK42" s="24">
        <f t="shared" si="27"/>
        <v>1845.497703103792</v>
      </c>
      <c r="CL42" s="24">
        <f t="shared" si="27"/>
        <v>1908.519614457747</v>
      </c>
      <c r="CM42" s="24">
        <f t="shared" si="27"/>
        <v>1973.6077260544441</v>
      </c>
      <c r="CN42" s="24">
        <f t="shared" si="27"/>
        <v>2040.8976629443655</v>
      </c>
      <c r="CO42" s="24">
        <f t="shared" si="27"/>
        <v>2110.4949427435254</v>
      </c>
      <c r="CP42" s="24">
        <f t="shared" si="27"/>
        <v>2182.545188836062</v>
      </c>
      <c r="CQ42" s="24">
        <f t="shared" si="27"/>
        <v>2257.1460138400703</v>
      </c>
      <c r="CR42" s="24">
        <f>IF(ISBLANK(Input!CR$30),"",Input!CR$30)</f>
      </c>
      <c r="CS42" s="24">
        <f>IF(ISBLANK(Input!CS$32),"",Input!CS$32)</f>
      </c>
      <c r="CT42" s="24">
        <f>IF(ISBLANK(Input!CT$30),"",Input!CT$30)</f>
      </c>
      <c r="CU42" s="52"/>
      <c r="CV42" s="25"/>
      <c r="CW42" s="25"/>
      <c r="CX42" s="25"/>
      <c r="CY42" s="25"/>
      <c r="CZ42" s="24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</row>
    <row r="43" spans="1:144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24">
        <f>IF(ISBLANK(Input!CR$30),"",Input!CR$30)</f>
      </c>
      <c r="CS43" s="24">
        <f>IF(ISBLANK(Input!CS$32),"",Input!CS$32)</f>
      </c>
      <c r="CT43" s="24">
        <f>IF(ISBLANK(Input!CT$30),"",Input!CT$30)</f>
      </c>
      <c r="CU43" s="52"/>
      <c r="CV43" s="25"/>
      <c r="CW43" s="25"/>
      <c r="CX43" s="25"/>
      <c r="CY43" s="25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 ht="11.25">
      <c r="A44" s="14"/>
      <c r="B44" s="15" t="s">
        <v>4</v>
      </c>
      <c r="C44" s="21"/>
      <c r="D44" s="14"/>
      <c r="E44" s="1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24">
        <f>IF(ISBLANK(Input!CR$30),"",Input!CR$30)</f>
      </c>
      <c r="CS44" s="24">
        <f>IF(ISBLANK(Input!CS$32),"",Input!CS$32)</f>
      </c>
      <c r="CT44" s="24">
        <f>IF(ISBLANK(Input!CT$30),"",Input!CT$30)</f>
      </c>
      <c r="CU44" s="52"/>
      <c r="CV44" s="25"/>
      <c r="CW44" s="25"/>
      <c r="CX44" s="25"/>
      <c r="CY44" s="25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 ht="11.25">
      <c r="A45" s="14"/>
      <c r="B45" s="15"/>
      <c r="C45" s="14" t="s">
        <v>51</v>
      </c>
      <c r="D45" s="14"/>
      <c r="E45" s="28">
        <f>E$6/E$5</f>
        <v>0.03956411278509646</v>
      </c>
      <c r="F45" s="28">
        <f>F$6/F$5</f>
        <v>0.0405789454195364</v>
      </c>
      <c r="G45" s="28">
        <f aca="true" t="shared" si="28" ref="G45:BR45">G$6/G$5</f>
        <v>0.04052063619715294</v>
      </c>
      <c r="H45" s="28">
        <f t="shared" si="28"/>
        <v>0.04068054446900898</v>
      </c>
      <c r="I45" s="28">
        <f t="shared" si="28"/>
        <v>0.04127731173425748</v>
      </c>
      <c r="J45" s="28">
        <f t="shared" si="28"/>
        <v>0.04163241995917406</v>
      </c>
      <c r="K45" s="28">
        <f t="shared" si="28"/>
        <v>0.041992423191350554</v>
      </c>
      <c r="L45" s="28">
        <f t="shared" si="28"/>
        <v>0.04232055794006518</v>
      </c>
      <c r="M45" s="28">
        <f t="shared" si="28"/>
        <v>0.04271030760851061</v>
      </c>
      <c r="N45" s="28">
        <f t="shared" si="28"/>
        <v>0.04348127264636275</v>
      </c>
      <c r="O45" s="28">
        <f t="shared" si="28"/>
        <v>0.04423948596560676</v>
      </c>
      <c r="P45" s="28">
        <f t="shared" si="28"/>
        <v>0.0450327578024455</v>
      </c>
      <c r="Q45" s="28">
        <f t="shared" si="28"/>
        <v>0.04609689378342408</v>
      </c>
      <c r="R45" s="28">
        <f t="shared" si="28"/>
        <v>0.04718097286730336</v>
      </c>
      <c r="S45" s="28">
        <f t="shared" si="28"/>
        <v>0.048350710859738404</v>
      </c>
      <c r="T45" s="28">
        <f t="shared" si="28"/>
        <v>0.04954426560967947</v>
      </c>
      <c r="U45" s="28">
        <f t="shared" si="28"/>
        <v>0.05070187828198167</v>
      </c>
      <c r="V45" s="28">
        <f t="shared" si="28"/>
        <v>0.05176270168466036</v>
      </c>
      <c r="W45" s="28">
        <f t="shared" si="28"/>
        <v>0.05269029438177487</v>
      </c>
      <c r="X45" s="28">
        <f t="shared" si="28"/>
        <v>0.05354233893802726</v>
      </c>
      <c r="Y45" s="28">
        <f t="shared" si="28"/>
        <v>0.054331912365955685</v>
      </c>
      <c r="Z45" s="28">
        <f t="shared" si="28"/>
        <v>0.05509524808184603</v>
      </c>
      <c r="AA45" s="28">
        <f t="shared" si="28"/>
        <v>0.05585753237586534</v>
      </c>
      <c r="AB45" s="28">
        <f t="shared" si="28"/>
        <v>0.05654459588289957</v>
      </c>
      <c r="AC45" s="28">
        <f t="shared" si="28"/>
        <v>0.057250586041421206</v>
      </c>
      <c r="AD45" s="28">
        <f t="shared" si="28"/>
        <v>0.0578705628013527</v>
      </c>
      <c r="AE45" s="28">
        <f t="shared" si="28"/>
        <v>0.0583202331504488</v>
      </c>
      <c r="AF45" s="28">
        <f t="shared" si="28"/>
        <v>0.058620703654443954</v>
      </c>
      <c r="AG45" s="28">
        <f t="shared" si="28"/>
        <v>0.058784231957253116</v>
      </c>
      <c r="AH45" s="28">
        <f t="shared" si="28"/>
        <v>0.05881633501011315</v>
      </c>
      <c r="AI45" s="28">
        <f t="shared" si="28"/>
        <v>0.05880789908561631</v>
      </c>
      <c r="AJ45" s="28">
        <f t="shared" si="28"/>
        <v>0.05873917684408504</v>
      </c>
      <c r="AK45" s="28">
        <f t="shared" si="28"/>
        <v>0.05871442706873035</v>
      </c>
      <c r="AL45" s="28">
        <f t="shared" si="28"/>
        <v>0.0587205135407341</v>
      </c>
      <c r="AM45" s="28">
        <f t="shared" si="28"/>
        <v>0.05876205971001469</v>
      </c>
      <c r="AN45" s="28">
        <f t="shared" si="28"/>
        <v>0.05886427929982002</v>
      </c>
      <c r="AO45" s="28">
        <f t="shared" si="28"/>
        <v>0.059038540776903355</v>
      </c>
      <c r="AP45" s="28">
        <f t="shared" si="28"/>
        <v>0.05923500516631153</v>
      </c>
      <c r="AQ45" s="28">
        <f t="shared" si="28"/>
        <v>0.05946055985971868</v>
      </c>
      <c r="AR45" s="28">
        <f t="shared" si="28"/>
        <v>0.059739699273528055</v>
      </c>
      <c r="AS45" s="28">
        <f t="shared" si="28"/>
        <v>0.06005619138795105</v>
      </c>
      <c r="AT45" s="28">
        <f t="shared" si="28"/>
        <v>0.060498231557937245</v>
      </c>
      <c r="AU45" s="28">
        <f t="shared" si="28"/>
        <v>0.06102486814157168</v>
      </c>
      <c r="AV45" s="28">
        <f t="shared" si="28"/>
        <v>0.061682634442254865</v>
      </c>
      <c r="AW45" s="28">
        <f t="shared" si="28"/>
        <v>0.06241821823717737</v>
      </c>
      <c r="AX45" s="28">
        <f t="shared" si="28"/>
        <v>0.06309117419822866</v>
      </c>
      <c r="AY45" s="28">
        <f t="shared" si="28"/>
        <v>0.06376155904495812</v>
      </c>
      <c r="AZ45" s="28">
        <f t="shared" si="28"/>
        <v>0.06439420996818918</v>
      </c>
      <c r="BA45" s="28">
        <f t="shared" si="28"/>
        <v>0.06503793777266559</v>
      </c>
      <c r="BB45" s="28">
        <f t="shared" si="28"/>
        <v>0.06564221155227123</v>
      </c>
      <c r="BC45" s="28">
        <f t="shared" si="28"/>
        <v>0.06617571529540447</v>
      </c>
      <c r="BD45" s="28">
        <f t="shared" si="28"/>
        <v>0.0667076360963761</v>
      </c>
      <c r="BE45" s="28">
        <f t="shared" si="28"/>
        <v>0.0672019462356021</v>
      </c>
      <c r="BF45" s="28">
        <f t="shared" si="28"/>
        <v>0.06777358911643724</v>
      </c>
      <c r="BG45" s="28">
        <f t="shared" si="28"/>
        <v>0.06828845632202776</v>
      </c>
      <c r="BH45" s="28">
        <f t="shared" si="28"/>
        <v>0.06871082422443317</v>
      </c>
      <c r="BI45" s="28">
        <f t="shared" si="28"/>
        <v>0.0691441554537646</v>
      </c>
      <c r="BJ45" s="28">
        <f t="shared" si="28"/>
        <v>0.0696365370786279</v>
      </c>
      <c r="BK45" s="28">
        <f t="shared" si="28"/>
        <v>0.07010608624369168</v>
      </c>
      <c r="BL45" s="28">
        <f t="shared" si="28"/>
        <v>0.07061424125812509</v>
      </c>
      <c r="BM45" s="28">
        <f t="shared" si="28"/>
        <v>0.07120975375087671</v>
      </c>
      <c r="BN45" s="28">
        <f t="shared" si="28"/>
        <v>0.07187093900191927</v>
      </c>
      <c r="BO45" s="28">
        <f t="shared" si="28"/>
        <v>0.07247397886260629</v>
      </c>
      <c r="BP45" s="28">
        <f t="shared" si="28"/>
        <v>0.0730738201419393</v>
      </c>
      <c r="BQ45" s="28">
        <f t="shared" si="28"/>
        <v>0.07359652937924267</v>
      </c>
      <c r="BR45" s="28">
        <f t="shared" si="28"/>
        <v>0.074031218050415</v>
      </c>
      <c r="BS45" s="28">
        <f aca="true" t="shared" si="29" ref="BS45:CQ45">BS$6/BS$5</f>
        <v>0.07443681277188523</v>
      </c>
      <c r="BT45" s="28">
        <f t="shared" si="29"/>
        <v>0.07481510210151163</v>
      </c>
      <c r="BU45" s="28">
        <f t="shared" si="29"/>
        <v>0.07516916831194556</v>
      </c>
      <c r="BV45" s="28">
        <f t="shared" si="29"/>
        <v>0.07550712102436724</v>
      </c>
      <c r="BW45" s="28">
        <f t="shared" si="29"/>
        <v>0.07582924769162015</v>
      </c>
      <c r="BX45" s="28">
        <f t="shared" si="29"/>
        <v>0.07614528931172426</v>
      </c>
      <c r="BY45" s="28">
        <f t="shared" si="29"/>
        <v>0.07645593554492643</v>
      </c>
      <c r="BZ45" s="28">
        <f t="shared" si="29"/>
        <v>0.07676205665023257</v>
      </c>
      <c r="CA45" s="28">
        <f t="shared" si="29"/>
        <v>0.07706771232314429</v>
      </c>
      <c r="CB45" s="28">
        <f t="shared" si="29"/>
        <v>0.07737109306610294</v>
      </c>
      <c r="CC45" s="28">
        <f t="shared" si="29"/>
        <v>0.07767555135387728</v>
      </c>
      <c r="CD45" s="28">
        <f t="shared" si="29"/>
        <v>0.07797553647946291</v>
      </c>
      <c r="CE45" s="28">
        <f t="shared" si="29"/>
        <v>0.07827606292040495</v>
      </c>
      <c r="CF45" s="28">
        <f t="shared" si="29"/>
        <v>0.07857010466283479</v>
      </c>
      <c r="CG45" s="28">
        <f t="shared" si="29"/>
        <v>0.0788656753386215</v>
      </c>
      <c r="CH45" s="28">
        <f t="shared" si="29"/>
        <v>0.07914515428027133</v>
      </c>
      <c r="CI45" s="28">
        <f t="shared" si="29"/>
        <v>0.0794213473130615</v>
      </c>
      <c r="CJ45" s="28">
        <f t="shared" si="29"/>
        <v>0.07968903933887511</v>
      </c>
      <c r="CK45" s="28">
        <f t="shared" si="29"/>
        <v>0.0799396919650187</v>
      </c>
      <c r="CL45" s="28">
        <f t="shared" si="29"/>
        <v>0.0801811711709418</v>
      </c>
      <c r="CM45" s="28">
        <f t="shared" si="29"/>
        <v>0.08041070731542341</v>
      </c>
      <c r="CN45" s="28">
        <f t="shared" si="29"/>
        <v>0.08062793124558357</v>
      </c>
      <c r="CO45" s="28">
        <f t="shared" si="29"/>
        <v>0.08084025333030942</v>
      </c>
      <c r="CP45" s="28">
        <f t="shared" si="29"/>
        <v>0.08104235127475941</v>
      </c>
      <c r="CQ45" s="28">
        <f t="shared" si="29"/>
        <v>0.0812433704768113</v>
      </c>
      <c r="CR45" s="24">
        <f>IF(ISBLANK(Input!CR$30),"",Input!CR$30)</f>
      </c>
      <c r="CS45" s="24">
        <f>IF(ISBLANK(Input!CS$32),"",Input!CS$32)</f>
      </c>
      <c r="CT45" s="24">
        <f>IF(ISBLANK(Input!CT$30),"",Input!CT$30)</f>
      </c>
      <c r="CU45" s="52"/>
      <c r="CV45" s="25"/>
      <c r="CW45" s="25"/>
      <c r="CX45" s="25"/>
      <c r="CY45" s="25"/>
      <c r="CZ45" s="28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 ht="11.25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24">
        <f>IF(ISBLANK(Input!CR$30),"",Input!CR$30)</f>
      </c>
      <c r="CS46" s="24">
        <f>IF(ISBLANK(Input!CS$32),"",Input!CS$32)</f>
      </c>
      <c r="CT46" s="24">
        <f>IF(ISBLANK(Input!CT$30),"",Input!CT$30)</f>
      </c>
      <c r="CU46" s="52"/>
      <c r="CV46" s="25"/>
      <c r="CW46" s="25"/>
      <c r="CX46" s="25"/>
      <c r="CY46" s="25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 ht="11.25">
      <c r="A47" s="14"/>
      <c r="B47" s="15"/>
      <c r="C47" s="14" t="s">
        <v>52</v>
      </c>
      <c r="D47" s="14"/>
      <c r="E47" s="14"/>
      <c r="F47" s="28">
        <f aca="true" t="shared" si="30" ref="F47:BQ47">F$32/F$5</f>
        <v>0.0405789454195364</v>
      </c>
      <c r="G47" s="28">
        <f t="shared" si="30"/>
        <v>0.04052063619715294</v>
      </c>
      <c r="H47" s="28">
        <f t="shared" si="30"/>
        <v>0.04068054446900898</v>
      </c>
      <c r="I47" s="28">
        <f t="shared" si="30"/>
        <v>0.04127731173425748</v>
      </c>
      <c r="J47" s="28">
        <f t="shared" si="30"/>
        <v>0.04163241995917406</v>
      </c>
      <c r="K47" s="28">
        <f t="shared" si="30"/>
        <v>0.041992423191350554</v>
      </c>
      <c r="L47" s="28">
        <f t="shared" si="30"/>
        <v>0.04980160308508002</v>
      </c>
      <c r="M47" s="28">
        <f t="shared" si="30"/>
        <v>0.05001410256153287</v>
      </c>
      <c r="N47" s="28">
        <f t="shared" si="30"/>
        <v>0.05023163154224599</v>
      </c>
      <c r="O47" s="28">
        <f t="shared" si="30"/>
        <v>0.05045367576865773</v>
      </c>
      <c r="P47" s="28">
        <f t="shared" si="30"/>
        <v>0.0506791783687954</v>
      </c>
      <c r="Q47" s="28">
        <f t="shared" si="30"/>
        <v>0.050907934098246246</v>
      </c>
      <c r="R47" s="28">
        <f t="shared" si="30"/>
        <v>0.051139545534930296</v>
      </c>
      <c r="S47" s="28">
        <f t="shared" si="30"/>
        <v>0.05137512787120624</v>
      </c>
      <c r="T47" s="28">
        <f t="shared" si="30"/>
        <v>0.05161378218153867</v>
      </c>
      <c r="U47" s="28">
        <f t="shared" si="30"/>
        <v>0.05185421388760019</v>
      </c>
      <c r="V47" s="28">
        <f t="shared" si="30"/>
        <v>0.05209658475885362</v>
      </c>
      <c r="W47" s="28">
        <f t="shared" si="30"/>
        <v>0.052341759542574674</v>
      </c>
      <c r="X47" s="28">
        <f t="shared" si="30"/>
        <v>0.05258946705361646</v>
      </c>
      <c r="Y47" s="28">
        <f t="shared" si="30"/>
        <v>0.05284020378122231</v>
      </c>
      <c r="Z47" s="28">
        <f t="shared" si="30"/>
        <v>0.05309515123356037</v>
      </c>
      <c r="AA47" s="28">
        <f t="shared" si="30"/>
        <v>0.05335528557453411</v>
      </c>
      <c r="AB47" s="28">
        <f t="shared" si="30"/>
        <v>0.05361958600998627</v>
      </c>
      <c r="AC47" s="28">
        <f t="shared" si="30"/>
        <v>0.0538880031697121</v>
      </c>
      <c r="AD47" s="28">
        <f t="shared" si="30"/>
        <v>0.054159394395461115</v>
      </c>
      <c r="AE47" s="28">
        <f t="shared" si="30"/>
        <v>0.05443244448070862</v>
      </c>
      <c r="AF47" s="28">
        <f t="shared" si="30"/>
        <v>0.054706703452006296</v>
      </c>
      <c r="AG47" s="28">
        <f t="shared" si="30"/>
        <v>0.05498181605444186</v>
      </c>
      <c r="AH47" s="28">
        <f t="shared" si="30"/>
        <v>0.05525744127707873</v>
      </c>
      <c r="AI47" s="28">
        <f t="shared" si="30"/>
        <v>0.0555333510765858</v>
      </c>
      <c r="AJ47" s="28">
        <f t="shared" si="30"/>
        <v>0.05580935178136103</v>
      </c>
      <c r="AK47" s="28">
        <f t="shared" si="30"/>
        <v>0.056085297225430424</v>
      </c>
      <c r="AL47" s="28">
        <f t="shared" si="30"/>
        <v>0.05636113594084599</v>
      </c>
      <c r="AM47" s="28">
        <f t="shared" si="30"/>
        <v>0.056636818642668174</v>
      </c>
      <c r="AN47" s="28">
        <f t="shared" si="30"/>
        <v>0.05691231058759966</v>
      </c>
      <c r="AO47" s="28">
        <f t="shared" si="30"/>
        <v>0.05718757530443516</v>
      </c>
      <c r="AP47" s="28">
        <f t="shared" si="30"/>
        <v>0.05746270331433272</v>
      </c>
      <c r="AQ47" s="28">
        <f t="shared" si="30"/>
        <v>0.05773758146081116</v>
      </c>
      <c r="AR47" s="28">
        <f t="shared" si="30"/>
        <v>0.05801226755812458</v>
      </c>
      <c r="AS47" s="28">
        <f t="shared" si="30"/>
        <v>0.058286656728845455</v>
      </c>
      <c r="AT47" s="28">
        <f t="shared" si="30"/>
        <v>0.05856079301464387</v>
      </c>
      <c r="AU47" s="28">
        <f t="shared" si="30"/>
        <v>0.058834469353995285</v>
      </c>
      <c r="AV47" s="28">
        <f t="shared" si="30"/>
        <v>0.059107677499159815</v>
      </c>
      <c r="AW47" s="28">
        <f t="shared" si="30"/>
        <v>0.05938031440541459</v>
      </c>
      <c r="AX47" s="28">
        <f t="shared" si="30"/>
        <v>0.059652196337192445</v>
      </c>
      <c r="AY47" s="28">
        <f t="shared" si="30"/>
        <v>0.059923226629540416</v>
      </c>
      <c r="AZ47" s="28">
        <f t="shared" si="30"/>
        <v>0.06019329029399628</v>
      </c>
      <c r="BA47" s="28">
        <f t="shared" si="30"/>
        <v>0.06046225320010909</v>
      </c>
      <c r="BB47" s="28">
        <f t="shared" si="30"/>
        <v>0.06073007278813597</v>
      </c>
      <c r="BC47" s="28">
        <f t="shared" si="30"/>
        <v>0.06099665255889212</v>
      </c>
      <c r="BD47" s="28">
        <f t="shared" si="30"/>
        <v>0.06126199409136656</v>
      </c>
      <c r="BE47" s="28">
        <f t="shared" si="30"/>
        <v>0.061526139856334386</v>
      </c>
      <c r="BF47" s="28">
        <f t="shared" si="30"/>
        <v>0.061789149636668934</v>
      </c>
      <c r="BG47" s="28">
        <f t="shared" si="30"/>
        <v>0.062051060570674624</v>
      </c>
      <c r="BH47" s="28">
        <f t="shared" si="30"/>
        <v>0.06231193585610263</v>
      </c>
      <c r="BI47" s="28">
        <f t="shared" si="30"/>
        <v>0.06257179464225972</v>
      </c>
      <c r="BJ47" s="28">
        <f t="shared" si="30"/>
        <v>0.06283068872013248</v>
      </c>
      <c r="BK47" s="28">
        <f t="shared" si="30"/>
        <v>0.06308853682868526</v>
      </c>
      <c r="BL47" s="28">
        <f t="shared" si="30"/>
        <v>0.06334543165332683</v>
      </c>
      <c r="BM47" s="28">
        <f t="shared" si="30"/>
        <v>0.06360135439717299</v>
      </c>
      <c r="BN47" s="28">
        <f t="shared" si="30"/>
        <v>0.06385639485678865</v>
      </c>
      <c r="BO47" s="28">
        <f t="shared" si="30"/>
        <v>0.06411058975570381</v>
      </c>
      <c r="BP47" s="28">
        <f t="shared" si="30"/>
        <v>0.06436396532326595</v>
      </c>
      <c r="BQ47" s="28">
        <f t="shared" si="30"/>
        <v>0.06461657247062415</v>
      </c>
      <c r="BR47" s="28">
        <f aca="true" t="shared" si="31" ref="BR47:CQ47">BR$32/BR$5</f>
        <v>0.06486842650139477</v>
      </c>
      <c r="BS47" s="28">
        <f t="shared" si="31"/>
        <v>0.06511957795728825</v>
      </c>
      <c r="BT47" s="28">
        <f t="shared" si="31"/>
        <v>0.06537005738627552</v>
      </c>
      <c r="BU47" s="28">
        <f t="shared" si="31"/>
        <v>0.06561988477731727</v>
      </c>
      <c r="BV47" s="28">
        <f t="shared" si="31"/>
        <v>0.06586909110102251</v>
      </c>
      <c r="BW47" s="28">
        <f t="shared" si="31"/>
        <v>0.06611768800762372</v>
      </c>
      <c r="BX47" s="28">
        <f t="shared" si="31"/>
        <v>0.06636569886361435</v>
      </c>
      <c r="BY47" s="28">
        <f t="shared" si="31"/>
        <v>0.06661314704988618</v>
      </c>
      <c r="BZ47" s="28">
        <f t="shared" si="31"/>
        <v>0.0668600604511092</v>
      </c>
      <c r="CA47" s="28">
        <f t="shared" si="31"/>
        <v>0.06710644746877512</v>
      </c>
      <c r="CB47" s="28">
        <f t="shared" si="31"/>
        <v>0.06735233376335632</v>
      </c>
      <c r="CC47" s="28">
        <f t="shared" si="31"/>
        <v>0.06759774000757725</v>
      </c>
      <c r="CD47" s="28">
        <f t="shared" si="31"/>
        <v>0.0678426750797882</v>
      </c>
      <c r="CE47" s="28">
        <f t="shared" si="31"/>
        <v>0.06808716454633536</v>
      </c>
      <c r="CF47" s="28">
        <f t="shared" si="31"/>
        <v>0.06833122175644182</v>
      </c>
      <c r="CG47" s="28">
        <f t="shared" si="31"/>
        <v>0.0685748571520712</v>
      </c>
      <c r="CH47" s="28">
        <f t="shared" si="31"/>
        <v>0.06881809830801026</v>
      </c>
      <c r="CI47" s="28">
        <f t="shared" si="31"/>
        <v>0.06906095784005344</v>
      </c>
      <c r="CJ47" s="28">
        <f t="shared" si="31"/>
        <v>0.06930344752438858</v>
      </c>
      <c r="CK47" s="28">
        <f t="shared" si="31"/>
        <v>0.06954558539111891</v>
      </c>
      <c r="CL47" s="28">
        <f t="shared" si="31"/>
        <v>0.06978738339705988</v>
      </c>
      <c r="CM47" s="28">
        <f t="shared" si="31"/>
        <v>0.07002885777899415</v>
      </c>
      <c r="CN47" s="28">
        <f t="shared" si="31"/>
        <v>0.07027002148887303</v>
      </c>
      <c r="CO47" s="28">
        <f t="shared" si="31"/>
        <v>0.07051088617754443</v>
      </c>
      <c r="CP47" s="28">
        <f t="shared" si="31"/>
        <v>0.07075146384608881</v>
      </c>
      <c r="CQ47" s="28">
        <f t="shared" si="31"/>
        <v>0.07099176080666501</v>
      </c>
      <c r="CR47" s="24">
        <f>IF(ISBLANK(Input!CR$30),"",Input!CR$30)</f>
      </c>
      <c r="CS47" s="24">
        <f>IF(ISBLANK(Input!CS$32),"",Input!CS$32)</f>
      </c>
      <c r="CT47" s="24">
        <f>IF(ISBLANK(Input!CT$30),"",Input!CT$30)</f>
      </c>
      <c r="CU47" s="52"/>
      <c r="CV47" s="25"/>
      <c r="CW47" s="25"/>
      <c r="CX47" s="25"/>
      <c r="CY47" s="25"/>
      <c r="CZ47" s="28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ht="11.25">
      <c r="A48" s="14"/>
      <c r="B48" s="15"/>
      <c r="C48" s="14" t="s">
        <v>53</v>
      </c>
      <c r="D48" s="14"/>
      <c r="E48" s="14"/>
      <c r="F48" s="28">
        <f aca="true" t="shared" si="32" ref="F48:BQ48">F$34/F$5</f>
        <v>0</v>
      </c>
      <c r="G48" s="28">
        <f t="shared" si="32"/>
        <v>0</v>
      </c>
      <c r="H48" s="28">
        <f t="shared" si="32"/>
        <v>0</v>
      </c>
      <c r="I48" s="28">
        <f t="shared" si="32"/>
        <v>0</v>
      </c>
      <c r="J48" s="28">
        <f t="shared" si="32"/>
        <v>0</v>
      </c>
      <c r="K48" s="28">
        <f t="shared" si="32"/>
        <v>0</v>
      </c>
      <c r="L48" s="28">
        <f t="shared" si="32"/>
        <v>0.007479787852584436</v>
      </c>
      <c r="M48" s="28">
        <f t="shared" si="32"/>
        <v>0.007305315481692605</v>
      </c>
      <c r="N48" s="28">
        <f t="shared" si="32"/>
        <v>0.006750596783275342</v>
      </c>
      <c r="O48" s="28">
        <f t="shared" si="32"/>
        <v>0.006212831973696342</v>
      </c>
      <c r="P48" s="28">
        <f t="shared" si="32"/>
        <v>0.005647657051905624</v>
      </c>
      <c r="Q48" s="28">
        <f t="shared" si="32"/>
        <v>0.004810959294367281</v>
      </c>
      <c r="R48" s="28">
        <f t="shared" si="32"/>
        <v>0.003957695899566954</v>
      </c>
      <c r="S48" s="28">
        <f t="shared" si="32"/>
        <v>0.0030244437104507073</v>
      </c>
      <c r="T48" s="28">
        <f t="shared" si="32"/>
        <v>0.002069144100358414</v>
      </c>
      <c r="U48" s="28">
        <f t="shared" si="32"/>
        <v>0.0011522268818348884</v>
      </c>
      <c r="V48" s="28">
        <f t="shared" si="32"/>
        <v>0.00033422484714675817</v>
      </c>
      <c r="W48" s="28">
        <f t="shared" si="32"/>
        <v>-0.00034941885694962584</v>
      </c>
      <c r="X48" s="28">
        <f t="shared" si="32"/>
        <v>-0.000953767609799021</v>
      </c>
      <c r="Y48" s="28">
        <f t="shared" si="32"/>
        <v>-0.001491466335355178</v>
      </c>
      <c r="Z48" s="28">
        <f t="shared" si="32"/>
        <v>-0.0020009265722149465</v>
      </c>
      <c r="AA48" s="28">
        <f t="shared" si="32"/>
        <v>-0.002501887699986179</v>
      </c>
      <c r="AB48" s="28">
        <f t="shared" si="32"/>
        <v>-0.002924882810160526</v>
      </c>
      <c r="AC48" s="28">
        <f t="shared" si="32"/>
        <v>-0.003363089590249924</v>
      </c>
      <c r="AD48" s="28">
        <f t="shared" si="32"/>
        <v>-0.003711592227103618</v>
      </c>
      <c r="AE48" s="28">
        <f t="shared" si="32"/>
        <v>-0.003887554481923905</v>
      </c>
      <c r="AF48" s="28">
        <f t="shared" si="32"/>
        <v>-0.003913864800522429</v>
      </c>
      <c r="AG48" s="28">
        <f t="shared" si="32"/>
        <v>-0.0038022042775530305</v>
      </c>
      <c r="AH48" s="28">
        <f t="shared" si="32"/>
        <v>-0.0035586896933708077</v>
      </c>
      <c r="AI48" s="28">
        <f t="shared" si="32"/>
        <v>-0.003275137384022157</v>
      </c>
      <c r="AJ48" s="28">
        <f t="shared" si="32"/>
        <v>-0.0029297994414532354</v>
      </c>
      <c r="AK48" s="28">
        <f t="shared" si="32"/>
        <v>-0.0026291576626052554</v>
      </c>
      <c r="AL48" s="28">
        <f t="shared" si="32"/>
        <v>-0.002359806595762226</v>
      </c>
      <c r="AM48" s="28">
        <f t="shared" si="32"/>
        <v>-0.0021253025097974255</v>
      </c>
      <c r="AN48" s="28">
        <f t="shared" si="32"/>
        <v>-0.0019514143526353023</v>
      </c>
      <c r="AO48" s="28">
        <f t="shared" si="32"/>
        <v>-0.0018513412733545329</v>
      </c>
      <c r="AP48" s="28">
        <f t="shared" si="32"/>
        <v>-0.001772005769039567</v>
      </c>
      <c r="AQ48" s="28">
        <f t="shared" si="32"/>
        <v>-0.0017231469585028275</v>
      </c>
      <c r="AR48" s="28">
        <f t="shared" si="32"/>
        <v>-0.0017273176871661516</v>
      </c>
      <c r="AS48" s="28">
        <f t="shared" si="32"/>
        <v>-0.0017695352002700766</v>
      </c>
      <c r="AT48" s="28">
        <f t="shared" si="32"/>
        <v>-0.001937215173765599</v>
      </c>
      <c r="AU48" s="28">
        <f t="shared" si="32"/>
        <v>-0.0021904637493546063</v>
      </c>
      <c r="AV48" s="28">
        <f t="shared" si="32"/>
        <v>-0.0025748719082285586</v>
      </c>
      <c r="AW48" s="28">
        <f t="shared" si="32"/>
        <v>-0.003037908401513343</v>
      </c>
      <c r="AX48" s="28">
        <f t="shared" si="32"/>
        <v>-0.0034390160248806857</v>
      </c>
      <c r="AY48" s="28">
        <f t="shared" si="32"/>
        <v>-0.0038385907213878997</v>
      </c>
      <c r="AZ48" s="28">
        <f t="shared" si="32"/>
        <v>-0.004201241893764279</v>
      </c>
      <c r="BA48" s="28">
        <f t="shared" si="32"/>
        <v>-0.004575985378679536</v>
      </c>
      <c r="BB48" s="28">
        <f t="shared" si="32"/>
        <v>-0.004912344292676602</v>
      </c>
      <c r="BC48" s="28">
        <f t="shared" si="32"/>
        <v>-0.005178768199239618</v>
      </c>
      <c r="BD48" s="28">
        <f t="shared" si="32"/>
        <v>-0.005445631423303921</v>
      </c>
      <c r="BE48" s="28">
        <f t="shared" si="32"/>
        <v>-0.005676093458784422</v>
      </c>
      <c r="BF48" s="28">
        <f t="shared" si="32"/>
        <v>-0.005984369732572009</v>
      </c>
      <c r="BG48" s="28">
        <f t="shared" si="32"/>
        <v>-0.006237522786703425</v>
      </c>
      <c r="BH48" s="28">
        <f t="shared" si="32"/>
        <v>-0.0063989458502351285</v>
      </c>
      <c r="BI48" s="28">
        <f t="shared" si="32"/>
        <v>-0.006572302716590142</v>
      </c>
      <c r="BJ48" s="28">
        <f t="shared" si="32"/>
        <v>-0.006805674202541909</v>
      </c>
      <c r="BK48" s="28">
        <f t="shared" si="32"/>
        <v>-0.0070174103316958825</v>
      </c>
      <c r="BL48" s="28">
        <f t="shared" si="32"/>
        <v>-0.0072690193028505925</v>
      </c>
      <c r="BM48" s="28">
        <f t="shared" si="32"/>
        <v>-0.007608476308848197</v>
      </c>
      <c r="BN48" s="28">
        <f t="shared" si="32"/>
        <v>-0.00801458105809947</v>
      </c>
      <c r="BO48" s="28">
        <f t="shared" si="32"/>
        <v>-0.008363396691415857</v>
      </c>
      <c r="BP48" s="28">
        <f t="shared" si="32"/>
        <v>-0.008709999164420827</v>
      </c>
      <c r="BQ48" s="28">
        <f t="shared" si="32"/>
        <v>-0.008979834887336127</v>
      </c>
      <c r="BR48" s="28">
        <f aca="true" t="shared" si="33" ref="BR48:CQ48">BR$34/BR$5</f>
        <v>-0.009162641137120162</v>
      </c>
      <c r="BS48" s="28">
        <f t="shared" si="33"/>
        <v>-0.009317206599079392</v>
      </c>
      <c r="BT48" s="28">
        <f t="shared" si="33"/>
        <v>-0.009445044203525167</v>
      </c>
      <c r="BU48" s="28">
        <f t="shared" si="33"/>
        <v>-0.009549439715871334</v>
      </c>
      <c r="BV48" s="28">
        <f t="shared" si="33"/>
        <v>-0.009638065945165225</v>
      </c>
      <c r="BW48" s="28">
        <f t="shared" si="33"/>
        <v>-0.009711483514711265</v>
      </c>
      <c r="BX48" s="28">
        <f t="shared" si="33"/>
        <v>-0.009779475874831434</v>
      </c>
      <c r="BY48" s="28">
        <f t="shared" si="33"/>
        <v>-0.009842825083032988</v>
      </c>
      <c r="BZ48" s="28">
        <f t="shared" si="33"/>
        <v>-0.009901921144868405</v>
      </c>
      <c r="CA48" s="28">
        <f t="shared" si="33"/>
        <v>-0.00996124180368672</v>
      </c>
      <c r="CB48" s="28">
        <f t="shared" si="33"/>
        <v>-0.010018846915875705</v>
      </c>
      <c r="CC48" s="28">
        <f t="shared" si="33"/>
        <v>-0.010077799083596158</v>
      </c>
      <c r="CD48" s="28">
        <f t="shared" si="33"/>
        <v>-0.010132936424779622</v>
      </c>
      <c r="CE48" s="28">
        <f t="shared" si="33"/>
        <v>-0.010188973888508186</v>
      </c>
      <c r="CF48" s="28">
        <f t="shared" si="33"/>
        <v>-0.010238807610810748</v>
      </c>
      <c r="CG48" s="28">
        <f t="shared" si="33"/>
        <v>-0.010290862657243655</v>
      </c>
      <c r="CH48" s="28">
        <f t="shared" si="33"/>
        <v>-0.010327136671012925</v>
      </c>
      <c r="CI48" s="28">
        <f t="shared" si="33"/>
        <v>-0.010360423715062576</v>
      </c>
      <c r="CJ48" s="28">
        <f t="shared" si="33"/>
        <v>-0.010385651495278193</v>
      </c>
      <c r="CK48" s="28">
        <f t="shared" si="33"/>
        <v>-0.010394130534562888</v>
      </c>
      <c r="CL48" s="28">
        <f t="shared" si="33"/>
        <v>-0.01039383858587753</v>
      </c>
      <c r="CM48" s="28">
        <f t="shared" si="33"/>
        <v>-0.01038192144047408</v>
      </c>
      <c r="CN48" s="28">
        <f t="shared" si="33"/>
        <v>-0.010357977062384447</v>
      </c>
      <c r="CO48" s="28">
        <f t="shared" si="33"/>
        <v>-0.010329433187833645</v>
      </c>
      <c r="CP48" s="28">
        <f t="shared" si="33"/>
        <v>-0.010290822148927308</v>
      </c>
      <c r="CQ48" s="28">
        <f t="shared" si="33"/>
        <v>-0.010251609226787377</v>
      </c>
      <c r="CR48" s="24">
        <f>IF(ISBLANK(Input!CR$30),"",Input!CR$30)</f>
      </c>
      <c r="CS48" s="24">
        <f>IF(ISBLANK(Input!CS$32),"",Input!CS$32)</f>
      </c>
      <c r="CT48" s="24">
        <f>IF(ISBLANK(Input!CT$30),"",Input!CT$30)</f>
      </c>
      <c r="CU48" s="52"/>
      <c r="CV48" s="25"/>
      <c r="CW48" s="25"/>
      <c r="CX48" s="25"/>
      <c r="CY48" s="25"/>
      <c r="CZ48" s="28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ht="11.25">
      <c r="A49" s="14"/>
      <c r="B49" s="15"/>
      <c r="C49" s="14" t="s">
        <v>54</v>
      </c>
      <c r="D49" s="14"/>
      <c r="E49" s="14"/>
      <c r="F49" s="28">
        <f aca="true" t="shared" si="34" ref="F49:BQ49">F$36/F$5</f>
        <v>0.011895504702658667</v>
      </c>
      <c r="G49" s="28">
        <f t="shared" si="34"/>
        <v>0.008247485762488144</v>
      </c>
      <c r="H49" s="28">
        <f t="shared" si="34"/>
        <v>0.008458744812541009</v>
      </c>
      <c r="I49" s="28">
        <f t="shared" si="34"/>
        <v>0.008754211458379348</v>
      </c>
      <c r="J49" s="28">
        <f t="shared" si="34"/>
        <v>0.009072001049589232</v>
      </c>
      <c r="K49" s="28">
        <f t="shared" si="34"/>
        <v>0.008698071777348134</v>
      </c>
      <c r="L49" s="28">
        <f t="shared" si="34"/>
        <v>0.009190032265507025</v>
      </c>
      <c r="M49" s="28">
        <f t="shared" si="34"/>
        <v>0.00999934092981325</v>
      </c>
      <c r="N49" s="28">
        <f t="shared" si="34"/>
        <v>0.01079961676203499</v>
      </c>
      <c r="O49" s="28">
        <f t="shared" si="34"/>
        <v>0.01156634400201073</v>
      </c>
      <c r="P49" s="28">
        <f t="shared" si="34"/>
        <v>0.012302812551210546</v>
      </c>
      <c r="Q49" s="28">
        <f t="shared" si="34"/>
        <v>0.013006756877608215</v>
      </c>
      <c r="R49" s="28">
        <f t="shared" si="34"/>
        <v>0.013664499212179273</v>
      </c>
      <c r="S49" s="28">
        <f t="shared" si="34"/>
        <v>0.014268697342611941</v>
      </c>
      <c r="T49" s="28">
        <f t="shared" si="34"/>
        <v>0.01481574625964517</v>
      </c>
      <c r="U49" s="28">
        <f t="shared" si="34"/>
        <v>0.015303322888499924</v>
      </c>
      <c r="V49" s="28">
        <f t="shared" si="34"/>
        <v>0.015735081729880373</v>
      </c>
      <c r="W49" s="28">
        <f t="shared" si="34"/>
        <v>0.016119738865537213</v>
      </c>
      <c r="X49" s="28">
        <f t="shared" si="34"/>
        <v>0.016462641587392496</v>
      </c>
      <c r="Y49" s="28">
        <f t="shared" si="34"/>
        <v>0.016768521245117164</v>
      </c>
      <c r="Z49" s="28">
        <f t="shared" si="34"/>
        <v>0.017040408513192638</v>
      </c>
      <c r="AA49" s="28">
        <f t="shared" si="34"/>
        <v>0.017279138523916684</v>
      </c>
      <c r="AB49" s="28">
        <f t="shared" si="34"/>
        <v>0.01748742940846802</v>
      </c>
      <c r="AC49" s="28">
        <f t="shared" si="34"/>
        <v>0.01766670773020772</v>
      </c>
      <c r="AD49" s="28">
        <f t="shared" si="34"/>
        <v>0.017819153516567113</v>
      </c>
      <c r="AE49" s="28">
        <f t="shared" si="34"/>
        <v>0.01795321954434843</v>
      </c>
      <c r="AF49" s="28">
        <f t="shared" si="34"/>
        <v>0.018081692168560665</v>
      </c>
      <c r="AG49" s="28">
        <f t="shared" si="34"/>
        <v>0.018214869684365975</v>
      </c>
      <c r="AH49" s="28">
        <f t="shared" si="34"/>
        <v>0.018365409927024515</v>
      </c>
      <c r="AI49" s="28">
        <f t="shared" si="34"/>
        <v>0.018540662171313133</v>
      </c>
      <c r="AJ49" s="28">
        <f t="shared" si="34"/>
        <v>0.01874584403544956</v>
      </c>
      <c r="AK49" s="28">
        <f t="shared" si="34"/>
        <v>0.018983984251004882</v>
      </c>
      <c r="AL49" s="28">
        <f t="shared" si="34"/>
        <v>0.019253621433375775</v>
      </c>
      <c r="AM49" s="28">
        <f t="shared" si="34"/>
        <v>0.0195552291665529</v>
      </c>
      <c r="AN49" s="28">
        <f t="shared" si="34"/>
        <v>0.019884591759456036</v>
      </c>
      <c r="AO49" s="28">
        <f t="shared" si="34"/>
        <v>0.02023795462625309</v>
      </c>
      <c r="AP49" s="28">
        <f t="shared" si="34"/>
        <v>0.020613647276676292</v>
      </c>
      <c r="AQ49" s="28">
        <f t="shared" si="34"/>
        <v>0.021009298417080758</v>
      </c>
      <c r="AR49" s="28">
        <f t="shared" si="34"/>
        <v>0.021422917602729883</v>
      </c>
      <c r="AS49" s="28">
        <f t="shared" si="34"/>
        <v>0.021852007757064314</v>
      </c>
      <c r="AT49" s="28">
        <f t="shared" si="34"/>
        <v>0.022289789952116047</v>
      </c>
      <c r="AU49" s="28">
        <f t="shared" si="34"/>
        <v>0.022725340135896045</v>
      </c>
      <c r="AV49" s="28">
        <f t="shared" si="34"/>
        <v>0.023151078232801457</v>
      </c>
      <c r="AW49" s="28">
        <f t="shared" si="34"/>
        <v>0.023557401536039725</v>
      </c>
      <c r="AX49" s="28">
        <f t="shared" si="34"/>
        <v>0.023943521601445535</v>
      </c>
      <c r="AY49" s="28">
        <f t="shared" si="34"/>
        <v>0.02430966983440332</v>
      </c>
      <c r="AZ49" s="28">
        <f t="shared" si="34"/>
        <v>0.02465595450394856</v>
      </c>
      <c r="BA49" s="28">
        <f t="shared" si="34"/>
        <v>0.024981595398604426</v>
      </c>
      <c r="BB49" s="28">
        <f t="shared" si="34"/>
        <v>0.025288083393310568</v>
      </c>
      <c r="BC49" s="28">
        <f t="shared" si="34"/>
        <v>0.025575859426575084</v>
      </c>
      <c r="BD49" s="28">
        <f t="shared" si="34"/>
        <v>0.02585017152367189</v>
      </c>
      <c r="BE49" s="28">
        <f t="shared" si="34"/>
        <v>0.02611021989850723</v>
      </c>
      <c r="BF49" s="28">
        <f t="shared" si="34"/>
        <v>0.026355905878160696</v>
      </c>
      <c r="BG49" s="28">
        <f t="shared" si="34"/>
        <v>0.026583842588531872</v>
      </c>
      <c r="BH49" s="28">
        <f t="shared" si="34"/>
        <v>0.02680100185291003</v>
      </c>
      <c r="BI49" s="28">
        <f t="shared" si="34"/>
        <v>0.027010602862080464</v>
      </c>
      <c r="BJ49" s="28">
        <f t="shared" si="34"/>
        <v>0.027210184757585635</v>
      </c>
      <c r="BK49" s="28">
        <f t="shared" si="34"/>
        <v>0.027397408576755947</v>
      </c>
      <c r="BL49" s="28">
        <f t="shared" si="34"/>
        <v>0.02757214731609109</v>
      </c>
      <c r="BM49" s="28">
        <f t="shared" si="34"/>
        <v>0.027729532066345784</v>
      </c>
      <c r="BN49" s="28">
        <f t="shared" si="34"/>
        <v>0.02786241380286832</v>
      </c>
      <c r="BO49" s="28">
        <f t="shared" si="34"/>
        <v>0.02797138150679647</v>
      </c>
      <c r="BP49" s="28">
        <f t="shared" si="34"/>
        <v>0.028056423709132017</v>
      </c>
      <c r="BQ49" s="28">
        <f t="shared" si="34"/>
        <v>0.028119432928067005</v>
      </c>
      <c r="BR49" s="28">
        <f aca="true" t="shared" si="35" ref="BR49:CQ49">BR$36/BR$5</f>
        <v>0.02816611965134378</v>
      </c>
      <c r="BS49" s="28">
        <f t="shared" si="35"/>
        <v>0.028201229073993812</v>
      </c>
      <c r="BT49" s="28">
        <f t="shared" si="35"/>
        <v>0.028225330099880104</v>
      </c>
      <c r="BU49" s="28">
        <f t="shared" si="35"/>
        <v>0.028239649690956933</v>
      </c>
      <c r="BV49" s="28">
        <f t="shared" si="35"/>
        <v>0.02824691927661704</v>
      </c>
      <c r="BW49" s="28">
        <f t="shared" si="35"/>
        <v>0.028248162565903328</v>
      </c>
      <c r="BX49" s="28">
        <f t="shared" si="35"/>
        <v>0.028244506921332194</v>
      </c>
      <c r="BY49" s="28">
        <f t="shared" si="35"/>
        <v>0.02823631601005991</v>
      </c>
      <c r="BZ49" s="28">
        <f t="shared" si="35"/>
        <v>0.028223829739773325</v>
      </c>
      <c r="CA49" s="28">
        <f t="shared" si="35"/>
        <v>0.0282069274630621</v>
      </c>
      <c r="CB49" s="28">
        <f t="shared" si="35"/>
        <v>0.028185452552721535</v>
      </c>
      <c r="CC49" s="28">
        <f t="shared" si="35"/>
        <v>0.028158872537163752</v>
      </c>
      <c r="CD49" s="28">
        <f t="shared" si="35"/>
        <v>0.02812672077827968</v>
      </c>
      <c r="CE49" s="28">
        <f t="shared" si="35"/>
        <v>0.02809019676494901</v>
      </c>
      <c r="CF49" s="28">
        <f t="shared" si="35"/>
        <v>0.028047985471888557</v>
      </c>
      <c r="CG49" s="28">
        <f t="shared" si="35"/>
        <v>0.02800124543957723</v>
      </c>
      <c r="CH49" s="28">
        <f t="shared" si="35"/>
        <v>0.027947942851252395</v>
      </c>
      <c r="CI49" s="28">
        <f t="shared" si="35"/>
        <v>0.02789098403392081</v>
      </c>
      <c r="CJ49" s="28">
        <f t="shared" si="35"/>
        <v>0.02782942168416532</v>
      </c>
      <c r="CK49" s="28">
        <f t="shared" si="35"/>
        <v>0.027763682054088516</v>
      </c>
      <c r="CL49" s="28">
        <f t="shared" si="35"/>
        <v>0.027695949613097282</v>
      </c>
      <c r="CM49" s="28">
        <f t="shared" si="35"/>
        <v>0.02762590486222481</v>
      </c>
      <c r="CN49" s="28">
        <f t="shared" si="35"/>
        <v>0.027554491169158615</v>
      </c>
      <c r="CO49" s="28">
        <f t="shared" si="35"/>
        <v>0.027483979552332432</v>
      </c>
      <c r="CP49" s="28">
        <f t="shared" si="35"/>
        <v>0.027413027754327895</v>
      </c>
      <c r="CQ49" s="28">
        <f t="shared" si="35"/>
        <v>0.027343596059788845</v>
      </c>
      <c r="CR49" s="24">
        <f>IF(ISBLANK(Input!CR$30),"",Input!CR$30)</f>
      </c>
      <c r="CS49" s="24">
        <f>IF(ISBLANK(Input!CS$32),"",Input!CS$32)</f>
      </c>
      <c r="CT49" s="24">
        <f>IF(ISBLANK(Input!CT$30),"",Input!CT$30)</f>
      </c>
      <c r="CU49" s="52"/>
      <c r="CV49" s="25"/>
      <c r="CW49" s="25"/>
      <c r="CX49" s="25"/>
      <c r="CY49" s="25"/>
      <c r="CZ49" s="28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 ht="11.25">
      <c r="A50" s="14"/>
      <c r="B50" s="15"/>
      <c r="C50" s="14" t="s">
        <v>55</v>
      </c>
      <c r="D50" s="14"/>
      <c r="E50" s="14"/>
      <c r="F50" s="28">
        <f aca="true" t="shared" si="36" ref="F50:BQ50">F$37/F$5</f>
        <v>0.0027864178330741316</v>
      </c>
      <c r="G50" s="28">
        <f t="shared" si="36"/>
        <v>0.001993033125434337</v>
      </c>
      <c r="H50" s="28">
        <f t="shared" si="36"/>
        <v>0.0020478186552100267</v>
      </c>
      <c r="I50" s="28">
        <f t="shared" si="36"/>
        <v>0.002120286077992796</v>
      </c>
      <c r="J50" s="28">
        <f t="shared" si="36"/>
        <v>0.002199506847412106</v>
      </c>
      <c r="K50" s="28">
        <f t="shared" si="36"/>
        <v>0.002087537226563552</v>
      </c>
      <c r="L50" s="28">
        <f t="shared" si="36"/>
        <v>0.0022056077437216863</v>
      </c>
      <c r="M50" s="28">
        <f t="shared" si="36"/>
        <v>0.00239984182315518</v>
      </c>
      <c r="N50" s="28">
        <f t="shared" si="36"/>
        <v>0.0025919080228883973</v>
      </c>
      <c r="O50" s="28">
        <f t="shared" si="36"/>
        <v>0.002775922560482575</v>
      </c>
      <c r="P50" s="28">
        <f t="shared" si="36"/>
        <v>0.0029526750122905307</v>
      </c>
      <c r="Q50" s="28">
        <f t="shared" si="36"/>
        <v>0.0031216216506259717</v>
      </c>
      <c r="R50" s="28">
        <f t="shared" si="36"/>
        <v>0.0032794798109230254</v>
      </c>
      <c r="S50" s="28">
        <f t="shared" si="36"/>
        <v>0.0034244873622268656</v>
      </c>
      <c r="T50" s="28">
        <f t="shared" si="36"/>
        <v>0.003555779102314841</v>
      </c>
      <c r="U50" s="28">
        <f t="shared" si="36"/>
        <v>0.003672797493239982</v>
      </c>
      <c r="V50" s="28">
        <f t="shared" si="36"/>
        <v>0.003776419615171289</v>
      </c>
      <c r="W50" s="28">
        <f t="shared" si="36"/>
        <v>0.0038687373277289314</v>
      </c>
      <c r="X50" s="28">
        <f t="shared" si="36"/>
        <v>0.003951033980974199</v>
      </c>
      <c r="Y50" s="28">
        <f t="shared" si="36"/>
        <v>0.004024445098828119</v>
      </c>
      <c r="Z50" s="28">
        <f t="shared" si="36"/>
        <v>0.004089698043166234</v>
      </c>
      <c r="AA50" s="28">
        <f t="shared" si="36"/>
        <v>0.004146993245740004</v>
      </c>
      <c r="AB50" s="28">
        <f t="shared" si="36"/>
        <v>0.004196983058032324</v>
      </c>
      <c r="AC50" s="28">
        <f t="shared" si="36"/>
        <v>0.004240009855249852</v>
      </c>
      <c r="AD50" s="28">
        <f t="shared" si="36"/>
        <v>0.0042765968439761074</v>
      </c>
      <c r="AE50" s="28">
        <f t="shared" si="36"/>
        <v>0.004308772690643624</v>
      </c>
      <c r="AF50" s="28">
        <f t="shared" si="36"/>
        <v>0.00433960612045456</v>
      </c>
      <c r="AG50" s="28">
        <f t="shared" si="36"/>
        <v>0.004371568724247834</v>
      </c>
      <c r="AH50" s="28">
        <f t="shared" si="36"/>
        <v>0.004407698382485883</v>
      </c>
      <c r="AI50" s="28">
        <f t="shared" si="36"/>
        <v>0.004449758921115152</v>
      </c>
      <c r="AJ50" s="28">
        <f t="shared" si="36"/>
        <v>0.004499002568507895</v>
      </c>
      <c r="AK50" s="28">
        <f t="shared" si="36"/>
        <v>0.004556156220241172</v>
      </c>
      <c r="AL50" s="28">
        <f t="shared" si="36"/>
        <v>0.004620869144010185</v>
      </c>
      <c r="AM50" s="28">
        <f t="shared" si="36"/>
        <v>0.004693254999972697</v>
      </c>
      <c r="AN50" s="28">
        <f t="shared" si="36"/>
        <v>0.004772302022269448</v>
      </c>
      <c r="AO50" s="28">
        <f t="shared" si="36"/>
        <v>0.004857109110300742</v>
      </c>
      <c r="AP50" s="28">
        <f t="shared" si="36"/>
        <v>0.004947275346402311</v>
      </c>
      <c r="AQ50" s="28">
        <f t="shared" si="36"/>
        <v>0.005042231620099382</v>
      </c>
      <c r="AR50" s="28">
        <f t="shared" si="36"/>
        <v>0.005141500224655172</v>
      </c>
      <c r="AS50" s="28">
        <f t="shared" si="36"/>
        <v>0.005244481861695435</v>
      </c>
      <c r="AT50" s="28">
        <f t="shared" si="36"/>
        <v>0.005349549588507851</v>
      </c>
      <c r="AU50" s="28">
        <f t="shared" si="36"/>
        <v>0.00545408163261505</v>
      </c>
      <c r="AV50" s="28">
        <f t="shared" si="36"/>
        <v>0.0055562587758723496</v>
      </c>
      <c r="AW50" s="28">
        <f t="shared" si="36"/>
        <v>0.005653776368649534</v>
      </c>
      <c r="AX50" s="28">
        <f t="shared" si="36"/>
        <v>0.005746445184346928</v>
      </c>
      <c r="AY50" s="28">
        <f t="shared" si="36"/>
        <v>0.005834320760256796</v>
      </c>
      <c r="AZ50" s="28">
        <f t="shared" si="36"/>
        <v>0.005917429080947655</v>
      </c>
      <c r="BA50" s="28">
        <f t="shared" si="36"/>
        <v>0.005995582895665062</v>
      </c>
      <c r="BB50" s="28">
        <f t="shared" si="36"/>
        <v>0.0060691400143945366</v>
      </c>
      <c r="BC50" s="28">
        <f t="shared" si="36"/>
        <v>0.006138206262378021</v>
      </c>
      <c r="BD50" s="28">
        <f t="shared" si="36"/>
        <v>0.006204041165681252</v>
      </c>
      <c r="BE50" s="28">
        <f t="shared" si="36"/>
        <v>0.0062664527756417345</v>
      </c>
      <c r="BF50" s="28">
        <f t="shared" si="36"/>
        <v>0.006325417410758567</v>
      </c>
      <c r="BG50" s="28">
        <f t="shared" si="36"/>
        <v>0.006380122221247649</v>
      </c>
      <c r="BH50" s="28">
        <f t="shared" si="36"/>
        <v>0.006432240444698406</v>
      </c>
      <c r="BI50" s="28">
        <f t="shared" si="36"/>
        <v>0.006482544686899311</v>
      </c>
      <c r="BJ50" s="28">
        <f t="shared" si="36"/>
        <v>0.006530444341820553</v>
      </c>
      <c r="BK50" s="28">
        <f t="shared" si="36"/>
        <v>0.006575378058421427</v>
      </c>
      <c r="BL50" s="28">
        <f t="shared" si="36"/>
        <v>0.00661731535586186</v>
      </c>
      <c r="BM50" s="28">
        <f t="shared" si="36"/>
        <v>0.006655087695922988</v>
      </c>
      <c r="BN50" s="28">
        <f t="shared" si="36"/>
        <v>0.006686979312688396</v>
      </c>
      <c r="BO50" s="28">
        <f t="shared" si="36"/>
        <v>0.006713131561631152</v>
      </c>
      <c r="BP50" s="28">
        <f t="shared" si="36"/>
        <v>0.006733541690191685</v>
      </c>
      <c r="BQ50" s="28">
        <f t="shared" si="36"/>
        <v>0.006748663902736081</v>
      </c>
      <c r="BR50" s="28">
        <f aca="true" t="shared" si="37" ref="BR50:CQ50">BR$37/BR$5</f>
        <v>0.006759868716322508</v>
      </c>
      <c r="BS50" s="28">
        <f t="shared" si="37"/>
        <v>0.006768294977758514</v>
      </c>
      <c r="BT50" s="28">
        <f t="shared" si="37"/>
        <v>0.006774079223971225</v>
      </c>
      <c r="BU50" s="28">
        <f t="shared" si="37"/>
        <v>0.006777515925829663</v>
      </c>
      <c r="BV50" s="28">
        <f t="shared" si="37"/>
        <v>0.0067792606263880895</v>
      </c>
      <c r="BW50" s="28">
        <f t="shared" si="37"/>
        <v>0.0067795590158167985</v>
      </c>
      <c r="BX50" s="28">
        <f t="shared" si="37"/>
        <v>0.006778681661119726</v>
      </c>
      <c r="BY50" s="28">
        <f t="shared" si="37"/>
        <v>0.006776715842414378</v>
      </c>
      <c r="BZ50" s="28">
        <f t="shared" si="37"/>
        <v>0.006773719137545597</v>
      </c>
      <c r="CA50" s="28">
        <f t="shared" si="37"/>
        <v>0.006769662591134904</v>
      </c>
      <c r="CB50" s="28">
        <f t="shared" si="37"/>
        <v>0.0067645086126531685</v>
      </c>
      <c r="CC50" s="28">
        <f t="shared" si="37"/>
        <v>0.006758129408919301</v>
      </c>
      <c r="CD50" s="28">
        <f t="shared" si="37"/>
        <v>0.006750412986787123</v>
      </c>
      <c r="CE50" s="28">
        <f t="shared" si="37"/>
        <v>0.006741647223587763</v>
      </c>
      <c r="CF50" s="28">
        <f t="shared" si="37"/>
        <v>0.006731516513253253</v>
      </c>
      <c r="CG50" s="28">
        <f t="shared" si="37"/>
        <v>0.006720298905498535</v>
      </c>
      <c r="CH50" s="28">
        <f t="shared" si="37"/>
        <v>0.006707506284300575</v>
      </c>
      <c r="CI50" s="28">
        <f t="shared" si="37"/>
        <v>0.006693836168140995</v>
      </c>
      <c r="CJ50" s="28">
        <f t="shared" si="37"/>
        <v>0.006679061204199676</v>
      </c>
      <c r="CK50" s="28">
        <f t="shared" si="37"/>
        <v>0.0066632836929812434</v>
      </c>
      <c r="CL50" s="28">
        <f t="shared" si="37"/>
        <v>0.006647027907143348</v>
      </c>
      <c r="CM50" s="28">
        <f t="shared" si="37"/>
        <v>0.006630217166933954</v>
      </c>
      <c r="CN50" s="28">
        <f t="shared" si="37"/>
        <v>0.006613077880598067</v>
      </c>
      <c r="CO50" s="28">
        <f t="shared" si="37"/>
        <v>0.006596155092559783</v>
      </c>
      <c r="CP50" s="28">
        <f t="shared" si="37"/>
        <v>0.006579126661038694</v>
      </c>
      <c r="CQ50" s="28">
        <f t="shared" si="37"/>
        <v>0.006562463054349323</v>
      </c>
      <c r="CR50" s="24">
        <f>IF(ISBLANK(Input!CR$30),"",Input!CR$30)</f>
      </c>
      <c r="CS50" s="24">
        <f>IF(ISBLANK(Input!CS$32),"",Input!CS$32)</f>
      </c>
      <c r="CT50" s="24">
        <f>IF(ISBLANK(Input!CT$30),"",Input!CT$30)</f>
      </c>
      <c r="CU50" s="52"/>
      <c r="CV50" s="25"/>
      <c r="CW50" s="25"/>
      <c r="CX50" s="25"/>
      <c r="CY50" s="25"/>
      <c r="CZ50" s="28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 ht="11.25">
      <c r="A51" s="14"/>
      <c r="B51" s="15"/>
      <c r="C51" s="14" t="s">
        <v>56</v>
      </c>
      <c r="D51" s="14"/>
      <c r="E51" s="14"/>
      <c r="F51" s="28">
        <f aca="true" t="shared" si="38" ref="F51:BQ51">F$38/F$5</f>
        <v>0.009109086869584537</v>
      </c>
      <c r="G51" s="28">
        <f t="shared" si="38"/>
        <v>0.006254452637053808</v>
      </c>
      <c r="H51" s="28">
        <f t="shared" si="38"/>
        <v>0.006410926157330982</v>
      </c>
      <c r="I51" s="28">
        <f t="shared" si="38"/>
        <v>0.006633925380386551</v>
      </c>
      <c r="J51" s="28">
        <f t="shared" si="38"/>
        <v>0.006872494202177126</v>
      </c>
      <c r="K51" s="28">
        <f t="shared" si="38"/>
        <v>0.006610534550784582</v>
      </c>
      <c r="L51" s="28">
        <f t="shared" si="38"/>
        <v>0.00698442452178534</v>
      </c>
      <c r="M51" s="28">
        <f t="shared" si="38"/>
        <v>0.0075994991066580695</v>
      </c>
      <c r="N51" s="28">
        <f t="shared" si="38"/>
        <v>0.008207708739146592</v>
      </c>
      <c r="O51" s="28">
        <f t="shared" si="38"/>
        <v>0.008790421441528154</v>
      </c>
      <c r="P51" s="28">
        <f t="shared" si="38"/>
        <v>0.009350137538920016</v>
      </c>
      <c r="Q51" s="28">
        <f t="shared" si="38"/>
        <v>0.009885135226982244</v>
      </c>
      <c r="R51" s="28">
        <f t="shared" si="38"/>
        <v>0.010385019401256248</v>
      </c>
      <c r="S51" s="28">
        <f t="shared" si="38"/>
        <v>0.010844209980385074</v>
      </c>
      <c r="T51" s="28">
        <f t="shared" si="38"/>
        <v>0.011259967157330329</v>
      </c>
      <c r="U51" s="28">
        <f t="shared" si="38"/>
        <v>0.011630525395259942</v>
      </c>
      <c r="V51" s="28">
        <f t="shared" si="38"/>
        <v>0.011958662114709083</v>
      </c>
      <c r="W51" s="28">
        <f t="shared" si="38"/>
        <v>0.012251001537808283</v>
      </c>
      <c r="X51" s="28">
        <f t="shared" si="38"/>
        <v>0.012511607606418298</v>
      </c>
      <c r="Y51" s="28">
        <f t="shared" si="38"/>
        <v>0.012744076146289045</v>
      </c>
      <c r="Z51" s="28">
        <f t="shared" si="38"/>
        <v>0.012950710470026404</v>
      </c>
      <c r="AA51" s="28">
        <f t="shared" si="38"/>
        <v>0.01313214527817668</v>
      </c>
      <c r="AB51" s="28">
        <f t="shared" si="38"/>
        <v>0.013290446350435694</v>
      </c>
      <c r="AC51" s="28">
        <f t="shared" si="38"/>
        <v>0.013426697874957868</v>
      </c>
      <c r="AD51" s="28">
        <f t="shared" si="38"/>
        <v>0.013542556672591004</v>
      </c>
      <c r="AE51" s="28">
        <f t="shared" si="38"/>
        <v>0.01364444685370481</v>
      </c>
      <c r="AF51" s="28">
        <f t="shared" si="38"/>
        <v>0.013742086048106108</v>
      </c>
      <c r="AG51" s="28">
        <f t="shared" si="38"/>
        <v>0.01384330096011814</v>
      </c>
      <c r="AH51" s="28">
        <f t="shared" si="38"/>
        <v>0.01395771154453863</v>
      </c>
      <c r="AI51" s="28">
        <f t="shared" si="38"/>
        <v>0.01409090325019798</v>
      </c>
      <c r="AJ51" s="28">
        <f t="shared" si="38"/>
        <v>0.014246841466941669</v>
      </c>
      <c r="AK51" s="28">
        <f t="shared" si="38"/>
        <v>0.014427828030763711</v>
      </c>
      <c r="AL51" s="28">
        <f t="shared" si="38"/>
        <v>0.01463275228936559</v>
      </c>
      <c r="AM51" s="28">
        <f t="shared" si="38"/>
        <v>0.014861974166580203</v>
      </c>
      <c r="AN51" s="28">
        <f t="shared" si="38"/>
        <v>0.015112289737186589</v>
      </c>
      <c r="AO51" s="28">
        <f t="shared" si="38"/>
        <v>0.01538084551595235</v>
      </c>
      <c r="AP51" s="28">
        <f t="shared" si="38"/>
        <v>0.015666371930273985</v>
      </c>
      <c r="AQ51" s="28">
        <f t="shared" si="38"/>
        <v>0.015967066796981375</v>
      </c>
      <c r="AR51" s="28">
        <f t="shared" si="38"/>
        <v>0.01628141737807471</v>
      </c>
      <c r="AS51" s="28">
        <f t="shared" si="38"/>
        <v>0.01660752589536888</v>
      </c>
      <c r="AT51" s="28">
        <f t="shared" si="38"/>
        <v>0.016940240363608198</v>
      </c>
      <c r="AU51" s="28">
        <f t="shared" si="38"/>
        <v>0.017271258503280994</v>
      </c>
      <c r="AV51" s="28">
        <f t="shared" si="38"/>
        <v>0.017594819456929107</v>
      </c>
      <c r="AW51" s="28">
        <f t="shared" si="38"/>
        <v>0.01790362516739019</v>
      </c>
      <c r="AX51" s="28">
        <f t="shared" si="38"/>
        <v>0.018197076417098605</v>
      </c>
      <c r="AY51" s="28">
        <f t="shared" si="38"/>
        <v>0.018475349074146524</v>
      </c>
      <c r="AZ51" s="28">
        <f t="shared" si="38"/>
        <v>0.018738525423000908</v>
      </c>
      <c r="BA51" s="28">
        <f t="shared" si="38"/>
        <v>0.018986012502939364</v>
      </c>
      <c r="BB51" s="28">
        <f t="shared" si="38"/>
        <v>0.019218943378916033</v>
      </c>
      <c r="BC51" s="28">
        <f t="shared" si="38"/>
        <v>0.019437653164197065</v>
      </c>
      <c r="BD51" s="28">
        <f t="shared" si="38"/>
        <v>0.019646130357990635</v>
      </c>
      <c r="BE51" s="28">
        <f t="shared" si="38"/>
        <v>0.019843767122865497</v>
      </c>
      <c r="BF51" s="28">
        <f t="shared" si="38"/>
        <v>0.02003048846740213</v>
      </c>
      <c r="BG51" s="28">
        <f t="shared" si="38"/>
        <v>0.020203720367284222</v>
      </c>
      <c r="BH51" s="28">
        <f t="shared" si="38"/>
        <v>0.020368761408211623</v>
      </c>
      <c r="BI51" s="28">
        <f t="shared" si="38"/>
        <v>0.020528058175181153</v>
      </c>
      <c r="BJ51" s="28">
        <f t="shared" si="38"/>
        <v>0.02067974041576508</v>
      </c>
      <c r="BK51" s="28">
        <f t="shared" si="38"/>
        <v>0.02082203051833452</v>
      </c>
      <c r="BL51" s="28">
        <f t="shared" si="38"/>
        <v>0.020954831960229226</v>
      </c>
      <c r="BM51" s="28">
        <f t="shared" si="38"/>
        <v>0.021074444370422798</v>
      </c>
      <c r="BN51" s="28">
        <f t="shared" si="38"/>
        <v>0.021175434490179924</v>
      </c>
      <c r="BO51" s="28">
        <f t="shared" si="38"/>
        <v>0.02125824994516532</v>
      </c>
      <c r="BP51" s="28">
        <f t="shared" si="38"/>
        <v>0.021322882018940337</v>
      </c>
      <c r="BQ51" s="28">
        <f t="shared" si="38"/>
        <v>0.021370769025330923</v>
      </c>
      <c r="BR51" s="28">
        <f aca="true" t="shared" si="39" ref="BR51:CQ51">BR$38/BR$5</f>
        <v>0.021406250935021274</v>
      </c>
      <c r="BS51" s="28">
        <f t="shared" si="39"/>
        <v>0.021432934096235298</v>
      </c>
      <c r="BT51" s="28">
        <f t="shared" si="39"/>
        <v>0.021451250875908878</v>
      </c>
      <c r="BU51" s="28">
        <f t="shared" si="39"/>
        <v>0.02146213376512727</v>
      </c>
      <c r="BV51" s="28">
        <f t="shared" si="39"/>
        <v>0.02146765865022895</v>
      </c>
      <c r="BW51" s="28">
        <f t="shared" si="39"/>
        <v>0.021468603550086528</v>
      </c>
      <c r="BX51" s="28">
        <f t="shared" si="39"/>
        <v>0.021465825260212467</v>
      </c>
      <c r="BY51" s="28">
        <f t="shared" si="39"/>
        <v>0.02145960016764553</v>
      </c>
      <c r="BZ51" s="28">
        <f t="shared" si="39"/>
        <v>0.021450110602227727</v>
      </c>
      <c r="CA51" s="28">
        <f t="shared" si="39"/>
        <v>0.021437264871927195</v>
      </c>
      <c r="CB51" s="28">
        <f t="shared" si="39"/>
        <v>0.021420943940068365</v>
      </c>
      <c r="CC51" s="28">
        <f t="shared" si="39"/>
        <v>0.021400743128244453</v>
      </c>
      <c r="CD51" s="28">
        <f t="shared" si="39"/>
        <v>0.021376307791492556</v>
      </c>
      <c r="CE51" s="28">
        <f t="shared" si="39"/>
        <v>0.02134854954136125</v>
      </c>
      <c r="CF51" s="28">
        <f t="shared" si="39"/>
        <v>0.021316468958635305</v>
      </c>
      <c r="CG51" s="28">
        <f t="shared" si="39"/>
        <v>0.021280946534078693</v>
      </c>
      <c r="CH51" s="28">
        <f t="shared" si="39"/>
        <v>0.021240436566951817</v>
      </c>
      <c r="CI51" s="28">
        <f t="shared" si="39"/>
        <v>0.021197147865779815</v>
      </c>
      <c r="CJ51" s="28">
        <f t="shared" si="39"/>
        <v>0.021150360479965644</v>
      </c>
      <c r="CK51" s="28">
        <f t="shared" si="39"/>
        <v>0.021100398361107275</v>
      </c>
      <c r="CL51" s="28">
        <f t="shared" si="39"/>
        <v>0.021048921705953936</v>
      </c>
      <c r="CM51" s="28">
        <f t="shared" si="39"/>
        <v>0.020995687695290855</v>
      </c>
      <c r="CN51" s="28">
        <f t="shared" si="39"/>
        <v>0.020941413288560546</v>
      </c>
      <c r="CO51" s="28">
        <f t="shared" si="39"/>
        <v>0.020887824459772646</v>
      </c>
      <c r="CP51" s="28">
        <f t="shared" si="39"/>
        <v>0.020833901093289198</v>
      </c>
      <c r="CQ51" s="28">
        <f t="shared" si="39"/>
        <v>0.020781133005439524</v>
      </c>
      <c r="CR51" s="24">
        <f>IF(ISBLANK(Input!CR$30),"",Input!CR$30)</f>
      </c>
      <c r="CS51" s="24">
        <f>IF(ISBLANK(Input!CS$32),"",Input!CS$32)</f>
      </c>
      <c r="CT51" s="24">
        <f>IF(ISBLANK(Input!CT$30),"",Input!CT$30)</f>
      </c>
      <c r="CU51" s="52"/>
      <c r="CV51" s="25"/>
      <c r="CW51" s="25"/>
      <c r="CX51" s="25"/>
      <c r="CY51" s="25"/>
      <c r="CZ51" s="28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 ht="11.25">
      <c r="A52" s="14"/>
      <c r="B52" s="15"/>
      <c r="C52" s="14" t="s">
        <v>57</v>
      </c>
      <c r="D52" s="14"/>
      <c r="E52" s="14"/>
      <c r="F52" s="28">
        <f aca="true" t="shared" si="40" ref="F52:BQ52">F$42/F$5</f>
        <v>0.0957657557579797</v>
      </c>
      <c r="G52" s="28">
        <f t="shared" si="40"/>
        <v>0.0968150806173158</v>
      </c>
      <c r="H52" s="28">
        <f t="shared" si="40"/>
        <v>0.09911442291216528</v>
      </c>
      <c r="I52" s="28">
        <f t="shared" si="40"/>
        <v>0.10201065765009658</v>
      </c>
      <c r="J52" s="28">
        <f t="shared" si="40"/>
        <v>0.1050438164916708</v>
      </c>
      <c r="K52" s="28">
        <f t="shared" si="40"/>
        <v>0.10730686748734147</v>
      </c>
      <c r="L52" s="28">
        <f t="shared" si="40"/>
        <v>0.11729947440952598</v>
      </c>
      <c r="M52" s="28">
        <f t="shared" si="40"/>
        <v>0.12719228394689208</v>
      </c>
      <c r="N52" s="28">
        <f t="shared" si="40"/>
        <v>0.13677420674994856</v>
      </c>
      <c r="O52" s="28">
        <f t="shared" si="40"/>
        <v>0.1459511381639578</v>
      </c>
      <c r="P52" s="28">
        <f t="shared" si="40"/>
        <v>0.15474039505678314</v>
      </c>
      <c r="Q52" s="28">
        <f t="shared" si="40"/>
        <v>0.16298598384102173</v>
      </c>
      <c r="R52" s="28">
        <f t="shared" si="40"/>
        <v>0.1706528961137785</v>
      </c>
      <c r="S52" s="28">
        <f t="shared" si="40"/>
        <v>0.17761728480828165</v>
      </c>
      <c r="T52" s="28">
        <f t="shared" si="40"/>
        <v>0.18386506733353225</v>
      </c>
      <c r="U52" s="28">
        <f t="shared" si="40"/>
        <v>0.18939928139778656</v>
      </c>
      <c r="V52" s="28">
        <f t="shared" si="40"/>
        <v>0.19429676321888525</v>
      </c>
      <c r="W52" s="28">
        <f t="shared" si="40"/>
        <v>0.1986836327858837</v>
      </c>
      <c r="X52" s="28">
        <f t="shared" si="40"/>
        <v>0.2025969765712084</v>
      </c>
      <c r="Y52" s="28">
        <f t="shared" si="40"/>
        <v>0.20608853193802348</v>
      </c>
      <c r="Z52" s="28">
        <f t="shared" si="40"/>
        <v>0.2091755399431869</v>
      </c>
      <c r="AA52" s="28">
        <f t="shared" si="40"/>
        <v>0.21185794963029955</v>
      </c>
      <c r="AB52" s="28">
        <f t="shared" si="40"/>
        <v>0.21420573155749423</v>
      </c>
      <c r="AC52" s="28">
        <f t="shared" si="40"/>
        <v>0.21618761069472175</v>
      </c>
      <c r="AD52" s="28">
        <f t="shared" si="40"/>
        <v>0.21788551304642173</v>
      </c>
      <c r="AE52" s="28">
        <f t="shared" si="40"/>
        <v>0.21944716926628244</v>
      </c>
      <c r="AF52" s="28">
        <f t="shared" si="40"/>
        <v>0.22101831714870207</v>
      </c>
      <c r="AG52" s="28">
        <f t="shared" si="40"/>
        <v>0.22271987822295256</v>
      </c>
      <c r="AH52" s="28">
        <f t="shared" si="40"/>
        <v>0.22470480196759385</v>
      </c>
      <c r="AI52" s="28">
        <f t="shared" si="40"/>
        <v>0.22701559506365612</v>
      </c>
      <c r="AJ52" s="28">
        <f t="shared" si="40"/>
        <v>0.22972803391506325</v>
      </c>
      <c r="AK52" s="28">
        <f t="shared" si="40"/>
        <v>0.23282363082932678</v>
      </c>
      <c r="AL52" s="28">
        <f t="shared" si="40"/>
        <v>0.23629138845300804</v>
      </c>
      <c r="AM52" s="28">
        <f t="shared" si="40"/>
        <v>0.24013528396024034</v>
      </c>
      <c r="AN52" s="28">
        <f t="shared" si="40"/>
        <v>0.24428979242950855</v>
      </c>
      <c r="AO52" s="28">
        <f t="shared" si="40"/>
        <v>0.2487016707445776</v>
      </c>
      <c r="AP52" s="28">
        <f t="shared" si="40"/>
        <v>0.2533781509606838</v>
      </c>
      <c r="AQ52" s="28">
        <f t="shared" si="40"/>
        <v>0.25828487032341074</v>
      </c>
      <c r="AR52" s="28">
        <f t="shared" si="40"/>
        <v>0.2633854433940441</v>
      </c>
      <c r="AS52" s="28">
        <f t="shared" si="40"/>
        <v>0.26865692297576665</v>
      </c>
      <c r="AT52" s="28">
        <f t="shared" si="40"/>
        <v>0.2739698264039679</v>
      </c>
      <c r="AU52" s="28">
        <f t="shared" si="40"/>
        <v>0.2792103106711176</v>
      </c>
      <c r="AV52" s="28">
        <f t="shared" si="40"/>
        <v>0.28426094770673105</v>
      </c>
      <c r="AW52" s="28">
        <f t="shared" si="40"/>
        <v>0.2890308244195448</v>
      </c>
      <c r="AX52" s="28">
        <f t="shared" si="40"/>
        <v>0.2935839401243927</v>
      </c>
      <c r="AY52" s="28">
        <f t="shared" si="40"/>
        <v>0.29789147025236196</v>
      </c>
      <c r="AZ52" s="28">
        <f t="shared" si="40"/>
        <v>0.301973313874466</v>
      </c>
      <c r="BA52" s="28">
        <f t="shared" si="40"/>
        <v>0.30579413543762674</v>
      </c>
      <c r="BB52" s="28">
        <f t="shared" si="40"/>
        <v>0.30939880420887445</v>
      </c>
      <c r="BC52" s="28">
        <f t="shared" si="40"/>
        <v>0.31280930908176213</v>
      </c>
      <c r="BD52" s="28">
        <f t="shared" si="40"/>
        <v>0.3160534808653279</v>
      </c>
      <c r="BE52" s="28">
        <f t="shared" si="40"/>
        <v>0.31914077660260004</v>
      </c>
      <c r="BF52" s="28">
        <f t="shared" si="40"/>
        <v>0.32201006975105434</v>
      </c>
      <c r="BG52" s="28">
        <f t="shared" si="40"/>
        <v>0.32468930639410404</v>
      </c>
      <c r="BH52" s="28">
        <f t="shared" si="40"/>
        <v>0.32728369820750475</v>
      </c>
      <c r="BI52" s="28">
        <f t="shared" si="40"/>
        <v>0.32977858528957493</v>
      </c>
      <c r="BJ52" s="28">
        <f t="shared" si="40"/>
        <v>0.332118388630246</v>
      </c>
      <c r="BK52" s="28">
        <f t="shared" si="40"/>
        <v>0.3343170805085611</v>
      </c>
      <c r="BL52" s="28">
        <f t="shared" si="40"/>
        <v>0.33634083130679426</v>
      </c>
      <c r="BM52" s="28">
        <f t="shared" si="40"/>
        <v>0.33810440963946276</v>
      </c>
      <c r="BN52" s="28">
        <f t="shared" si="40"/>
        <v>0.3395307391657742</v>
      </c>
      <c r="BO52" s="28">
        <f t="shared" si="40"/>
        <v>0.34069209445739673</v>
      </c>
      <c r="BP52" s="28">
        <f t="shared" si="40"/>
        <v>0.34155944512309827</v>
      </c>
      <c r="BQ52" s="28">
        <f t="shared" si="40"/>
        <v>0.3421952443601842</v>
      </c>
      <c r="BR52" s="28">
        <f aca="true" t="shared" si="41" ref="BR52:CQ52">BR$42/BR$5</f>
        <v>0.34267532472832757</v>
      </c>
      <c r="BS52" s="28">
        <f t="shared" si="41"/>
        <v>0.34302739068815974</v>
      </c>
      <c r="BT52" s="28">
        <f t="shared" si="41"/>
        <v>0.34325766715044004</v>
      </c>
      <c r="BU52" s="28">
        <f t="shared" si="41"/>
        <v>0.34337956749222</v>
      </c>
      <c r="BV52" s="28">
        <f t="shared" si="41"/>
        <v>0.3434227643614291</v>
      </c>
      <c r="BW52" s="28">
        <f t="shared" si="41"/>
        <v>0.3433995930473014</v>
      </c>
      <c r="BX52" s="28">
        <f t="shared" si="41"/>
        <v>0.34331882996295815</v>
      </c>
      <c r="BY52" s="28">
        <f t="shared" si="41"/>
        <v>0.34318455140676374</v>
      </c>
      <c r="BZ52" s="28">
        <f t="shared" si="41"/>
        <v>0.34299951251657135</v>
      </c>
      <c r="CA52" s="28">
        <f t="shared" si="41"/>
        <v>0.34275987617922776</v>
      </c>
      <c r="CB52" s="28">
        <f t="shared" si="41"/>
        <v>0.34246472776762754</v>
      </c>
      <c r="CC52" s="28">
        <f t="shared" si="41"/>
        <v>0.3421058918343049</v>
      </c>
      <c r="CD52" s="28">
        <f t="shared" si="41"/>
        <v>0.341680319085106</v>
      </c>
      <c r="CE52" s="28">
        <f t="shared" si="41"/>
        <v>0.34120033431834634</v>
      </c>
      <c r="CF52" s="28">
        <f t="shared" si="41"/>
        <v>0.3406534404331975</v>
      </c>
      <c r="CG52" s="28">
        <f t="shared" si="41"/>
        <v>0.3400495109921581</v>
      </c>
      <c r="CH52" s="28">
        <f t="shared" si="41"/>
        <v>0.33937289783512264</v>
      </c>
      <c r="CI52" s="28">
        <f t="shared" si="41"/>
        <v>0.33865274505404125</v>
      </c>
      <c r="CJ52" s="28">
        <f t="shared" si="41"/>
        <v>0.3378800264641792</v>
      </c>
      <c r="CK52" s="28">
        <f t="shared" si="41"/>
        <v>0.33706455855380074</v>
      </c>
      <c r="CL52" s="28">
        <f t="shared" si="41"/>
        <v>0.3362291062519922</v>
      </c>
      <c r="CM52" s="28">
        <f t="shared" si="41"/>
        <v>0.3353712250590862</v>
      </c>
      <c r="CN52" s="28">
        <f t="shared" si="41"/>
        <v>0.33450276404658075</v>
      </c>
      <c r="CO52" s="28">
        <f t="shared" si="41"/>
        <v>0.33364784438589573</v>
      </c>
      <c r="CP52" s="28">
        <f t="shared" si="41"/>
        <v>0.3327927747860258</v>
      </c>
      <c r="CQ52" s="28">
        <f t="shared" si="41"/>
        <v>0.3319567741900154</v>
      </c>
      <c r="CR52" s="24">
        <f>IF(ISBLANK(Input!CR$30),"",Input!CR$30)</f>
      </c>
      <c r="CS52" s="24">
        <f>IF(ISBLANK(Input!CS$32),"",Input!CS$32)</f>
      </c>
      <c r="CT52" s="24">
        <f>IF(ISBLANK(Input!CT$30),"",Input!CT$30)</f>
      </c>
      <c r="CU52" s="52"/>
      <c r="CV52" s="25"/>
      <c r="CW52" s="25"/>
      <c r="CX52" s="25"/>
      <c r="CY52" s="25"/>
      <c r="CZ52" s="28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 ht="11.25">
      <c r="A53" s="14"/>
      <c r="B53" s="15"/>
      <c r="C53" s="14"/>
      <c r="D53" s="14"/>
      <c r="E53" s="14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4">
        <f>IF(ISBLANK(Input!CR$30),"",Input!CR$30)</f>
      </c>
      <c r="CS53" s="24">
        <f>IF(ISBLANK(Input!CS$32),"",Input!CS$32)</f>
      </c>
      <c r="CT53" s="28"/>
      <c r="CU53" s="52"/>
      <c r="CV53" s="28"/>
      <c r="CW53" s="28"/>
      <c r="CX53" s="25"/>
      <c r="CY53" s="25"/>
      <c r="CZ53" s="28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96:97" ht="11.25">
      <c r="CR54" s="24">
        <f>IF(ISBLANK(Input!CR$30),"",Input!CR$30)</f>
      </c>
      <c r="CS54" s="24">
        <f>IF(ISBLANK(Input!CS$32),"",Input!CS$32)</f>
      </c>
    </row>
    <row r="55" spans="96:97" ht="11.25">
      <c r="CR55" s="24">
        <f>IF(ISBLANK(Input!CR$30),"",Input!CR$30)</f>
      </c>
      <c r="CS55" s="24">
        <f>IF(ISBLANK(Input!CS$32),"",Input!CS$32)</f>
      </c>
    </row>
    <row r="56" ht="11.25">
      <c r="CS56" s="24">
        <f>IF(ISBLANK(Input!CS$32),"",Input!CS$32)</f>
      </c>
    </row>
    <row r="57" ht="11.25">
      <c r="CS57" s="24">
        <f>IF(ISBLANK(Input!CS$32),"",Input!CS$32)</f>
      </c>
    </row>
    <row r="58" ht="11.25">
      <c r="CS58" s="24">
        <f>IF(ISBLANK(Input!CS$32),"",Input!CS$32)</f>
      </c>
    </row>
    <row r="59" ht="11.25">
      <c r="CS59" s="24">
        <f>IF(ISBLANK(Input!CS$32),"",Input!CS$32)</f>
      </c>
    </row>
    <row r="60" ht="11.25">
      <c r="CS60" s="24">
        <f>IF(ISBLANK(Input!CS$32),"",Input!CS$32)</f>
      </c>
    </row>
    <row r="61" ht="11.25">
      <c r="CS61" s="24">
        <f>IF(ISBLANK(Input!CS$32),"",Input!CS$32)</f>
      </c>
    </row>
    <row r="62" ht="11.25">
      <c r="CS62" s="24">
        <f>IF(ISBLANK(Input!CS$32),"",Input!CS$32)</f>
      </c>
    </row>
    <row r="63" ht="11.25">
      <c r="CS63" s="24">
        <f>IF(ISBLANK(Input!CS$32),"",Input!CS$32)</f>
      </c>
    </row>
    <row r="64" ht="11.25">
      <c r="CS64" s="24">
        <f>IF(ISBLANK(Input!CS$32),"",Input!CS$32)</f>
      </c>
    </row>
    <row r="65" ht="11.25">
      <c r="CS65" s="24">
        <f>IF(ISBLANK(Input!CS$32),"",Input!CS$32)</f>
      </c>
    </row>
    <row r="66" ht="11.25">
      <c r="CS66" s="24">
        <f>IF(ISBLANK(Input!CS$32),"",Input!CS$32)</f>
      </c>
    </row>
    <row r="67" ht="11.25">
      <c r="CS67" s="24">
        <f>IF(ISBLANK(Input!CS$32),"",Input!CS$32)</f>
      </c>
    </row>
    <row r="68" ht="11.25">
      <c r="CS68" s="24">
        <f>IF(ISBLANK(Input!CS$32),"",Input!CS$32)</f>
      </c>
    </row>
    <row r="69" ht="11.25">
      <c r="CS69" s="24">
        <f>IF(ISBLANK(Input!CS$32),"",Input!CS$32)</f>
      </c>
    </row>
    <row r="70" ht="11.25">
      <c r="CS70" s="24">
        <f>IF(ISBLANK(Input!CS$32),"",Input!CS$32)</f>
      </c>
    </row>
    <row r="71" ht="11.25">
      <c r="CS71" s="24">
        <f>IF(ISBLANK(Input!CS$32),"",Input!CS$32)</f>
      </c>
    </row>
    <row r="72" ht="11.25">
      <c r="CS72" s="24">
        <f>IF(ISBLANK(Input!CS$32),"",Input!CS$32)</f>
      </c>
    </row>
    <row r="73" ht="11.25">
      <c r="CS73" s="24">
        <f>IF(ISBLANK(Input!CS$32),"",Input!CS$32)</f>
      </c>
    </row>
    <row r="74" ht="11.25">
      <c r="CS74" s="24">
        <f>IF(ISBLANK(Input!CS$32),"",Input!CS$32)</f>
      </c>
    </row>
    <row r="75" ht="11.25">
      <c r="CS75" s="24">
        <f>IF(ISBLANK(Input!CS$32),"",Input!CS$32)</f>
      </c>
    </row>
    <row r="76" ht="11.25">
      <c r="CS76" s="24">
        <f>IF(ISBLANK(Input!CS$32),"",Input!CS$32)</f>
      </c>
    </row>
    <row r="77" ht="11.25">
      <c r="CS77" s="24">
        <f>IF(ISBLANK(Input!CS$32),"",Input!CS$32)</f>
      </c>
    </row>
    <row r="78" ht="11.25">
      <c r="CS78" s="24">
        <f>IF(ISBLANK(Input!CS$32),"",Input!CS$32)</f>
      </c>
    </row>
    <row r="79" ht="11.25">
      <c r="CS79" s="24">
        <f>IF(ISBLANK(Input!CS$32),"",Input!CS$32)</f>
      </c>
    </row>
    <row r="80" ht="11.25">
      <c r="CS80" s="24">
        <f>IF(ISBLANK(Input!CS$32),"",Input!CS$32)</f>
      </c>
    </row>
    <row r="81" ht="11.25">
      <c r="CS81" s="24">
        <f>IF(ISBLANK(Input!CS$32),"",Input!CS$32)</f>
      </c>
    </row>
    <row r="82" ht="11.25">
      <c r="CS82" s="24">
        <f>IF(ISBLANK(Input!CS$32),"",Input!CS$32)</f>
      </c>
    </row>
    <row r="83" ht="11.25">
      <c r="CS83" s="24">
        <f>IF(ISBLANK(Input!CS$32),"",Input!CS$32)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9"/>
  <sheetViews>
    <sheetView zoomScalePageLayoutView="0" workbookViewId="0" topLeftCell="A1">
      <selection activeCell="F46" sqref="F46"/>
    </sheetView>
  </sheetViews>
  <sheetFormatPr defaultColWidth="9.33203125" defaultRowHeight="10.5"/>
  <cols>
    <col min="1" max="1" width="2.83203125" style="54" customWidth="1"/>
    <col min="2" max="2" width="60.66015625" style="54" customWidth="1"/>
    <col min="3" max="3" width="10.33203125" style="54" bestFit="1" customWidth="1"/>
    <col min="4" max="4" width="66.83203125" style="54" customWidth="1"/>
    <col min="5" max="5" width="3.83203125" style="54" customWidth="1"/>
    <col min="6" max="100" width="10.16015625" style="54" customWidth="1"/>
    <col min="101" max="16384" width="9.33203125" style="54" customWidth="1"/>
  </cols>
  <sheetData>
    <row r="1" spans="1:6" ht="11.25">
      <c r="A1" s="1" t="s">
        <v>13</v>
      </c>
      <c r="F1" s="59"/>
    </row>
    <row r="2" spans="1:6" ht="11.25">
      <c r="A2" s="60"/>
      <c r="F2" s="61"/>
    </row>
    <row r="3" spans="1:6" ht="11.25">
      <c r="A3" s="60"/>
      <c r="B3" s="2" t="s">
        <v>39</v>
      </c>
      <c r="F3" s="10"/>
    </row>
    <row r="4" spans="1:6" ht="11.25">
      <c r="A4" s="60"/>
      <c r="B4" s="2" t="s">
        <v>149</v>
      </c>
      <c r="F4" s="10"/>
    </row>
    <row r="5" spans="1:6" ht="11.25">
      <c r="A5" s="60"/>
      <c r="B5" s="2"/>
      <c r="F5" s="10"/>
    </row>
    <row r="6" spans="1:6" ht="11.25">
      <c r="A6" s="60"/>
      <c r="B6" s="2" t="s">
        <v>40</v>
      </c>
      <c r="F6" s="10"/>
    </row>
    <row r="7" spans="1:6" ht="11.25">
      <c r="A7" s="60"/>
      <c r="B7" s="2" t="s">
        <v>41</v>
      </c>
      <c r="F7" s="10"/>
    </row>
    <row r="8" spans="1:6" ht="11.25">
      <c r="A8" s="60"/>
      <c r="B8" s="2" t="s">
        <v>78</v>
      </c>
      <c r="F8" s="10"/>
    </row>
    <row r="9" spans="1:6" ht="11.25">
      <c r="A9" s="60"/>
      <c r="B9" s="2" t="s">
        <v>150</v>
      </c>
      <c r="F9" s="10"/>
    </row>
    <row r="10" spans="1:6" ht="11.25">
      <c r="A10" s="60"/>
      <c r="F10" s="10"/>
    </row>
    <row r="11" ht="11.25">
      <c r="F11" s="10"/>
    </row>
    <row r="12" spans="1:6" ht="11.25">
      <c r="A12" s="4" t="s">
        <v>44</v>
      </c>
      <c r="B12" s="5"/>
      <c r="C12" s="6"/>
      <c r="D12" s="7" t="s">
        <v>42</v>
      </c>
      <c r="E12" s="62"/>
      <c r="F12" s="10"/>
    </row>
    <row r="13" spans="1:6" ht="11.25">
      <c r="A13" s="2"/>
      <c r="B13" s="9" t="s">
        <v>6</v>
      </c>
      <c r="C13" s="13">
        <v>0.0865</v>
      </c>
      <c r="D13" s="8" t="s">
        <v>68</v>
      </c>
      <c r="E13" s="64"/>
      <c r="F13" s="10"/>
    </row>
    <row r="14" spans="1:6" ht="11.25">
      <c r="A14" s="2"/>
      <c r="B14" s="3"/>
      <c r="C14" s="13"/>
      <c r="D14" s="12"/>
      <c r="E14" s="64"/>
      <c r="F14" s="10"/>
    </row>
    <row r="15" spans="1:13" ht="11.25">
      <c r="A15" s="4" t="s">
        <v>43</v>
      </c>
      <c r="B15" s="5"/>
      <c r="C15" s="6"/>
      <c r="D15" s="7" t="s">
        <v>42</v>
      </c>
      <c r="E15" s="62"/>
      <c r="F15" s="10"/>
      <c r="M15" s="64"/>
    </row>
    <row r="16" spans="1:6" ht="11.25">
      <c r="A16" s="2"/>
      <c r="B16" s="9" t="s">
        <v>7</v>
      </c>
      <c r="C16" s="13">
        <v>0.24</v>
      </c>
      <c r="D16" s="8" t="s">
        <v>69</v>
      </c>
      <c r="E16" s="62"/>
      <c r="F16" s="10"/>
    </row>
    <row r="17" spans="1:6" ht="11.25">
      <c r="A17" s="65"/>
      <c r="B17" s="10"/>
      <c r="C17" s="11"/>
      <c r="D17" s="66"/>
      <c r="E17" s="64"/>
      <c r="F17" s="59"/>
    </row>
    <row r="18" spans="1:13" ht="11.25">
      <c r="A18" s="4" t="s">
        <v>151</v>
      </c>
      <c r="B18" s="5"/>
      <c r="C18" s="6"/>
      <c r="D18" s="7" t="s">
        <v>99</v>
      </c>
      <c r="E18" s="62"/>
      <c r="G18" s="59"/>
      <c r="H18" s="59"/>
      <c r="M18" s="64"/>
    </row>
    <row r="19" spans="1:5" ht="11.25">
      <c r="A19" s="2"/>
      <c r="B19" s="9" t="s">
        <v>34</v>
      </c>
      <c r="C19" s="80">
        <v>18.703</v>
      </c>
      <c r="D19" s="8" t="s">
        <v>125</v>
      </c>
      <c r="E19" s="64"/>
    </row>
    <row r="20" spans="1:5" ht="11.25">
      <c r="A20" s="2"/>
      <c r="B20" s="9" t="s">
        <v>120</v>
      </c>
      <c r="C20" s="80">
        <v>0.203</v>
      </c>
      <c r="D20" s="8" t="s">
        <v>126</v>
      </c>
      <c r="E20" s="64"/>
    </row>
    <row r="21" spans="1:5" ht="11.25">
      <c r="A21" s="2"/>
      <c r="B21" s="9" t="s">
        <v>118</v>
      </c>
      <c r="C21" s="80">
        <v>0.008</v>
      </c>
      <c r="D21" s="8" t="s">
        <v>127</v>
      </c>
      <c r="E21" s="64"/>
    </row>
    <row r="22" spans="1:5" ht="11.25">
      <c r="A22" s="63"/>
      <c r="B22" s="67"/>
      <c r="C22" s="68"/>
      <c r="D22" s="69"/>
      <c r="E22" s="64"/>
    </row>
    <row r="23" spans="1:5" ht="22.5">
      <c r="A23" s="4" t="s">
        <v>30</v>
      </c>
      <c r="B23" s="70"/>
      <c r="C23" s="71"/>
      <c r="D23" s="82" t="s">
        <v>33</v>
      </c>
      <c r="E23" s="69"/>
    </row>
    <row r="24" spans="1:5" ht="22.5">
      <c r="A24" s="63"/>
      <c r="B24" s="9" t="s">
        <v>21</v>
      </c>
      <c r="C24" s="131">
        <v>40</v>
      </c>
      <c r="D24" s="83" t="s">
        <v>31</v>
      </c>
      <c r="E24" s="64"/>
    </row>
    <row r="25" spans="1:5" ht="11.25">
      <c r="A25" s="63"/>
      <c r="B25" s="10"/>
      <c r="C25" s="72"/>
      <c r="D25" s="83"/>
      <c r="E25" s="64"/>
    </row>
    <row r="26" spans="1:5" ht="22.5">
      <c r="A26" s="63"/>
      <c r="B26" s="9" t="s">
        <v>22</v>
      </c>
      <c r="C26" s="81">
        <v>2021</v>
      </c>
      <c r="D26" s="83" t="s">
        <v>32</v>
      </c>
      <c r="E26" s="64"/>
    </row>
    <row r="27" spans="1:5" ht="11.25">
      <c r="A27" s="63"/>
      <c r="B27" s="67"/>
      <c r="C27" s="73"/>
      <c r="D27" s="83"/>
      <c r="E27" s="69"/>
    </row>
    <row r="28" spans="1:104" ht="22.5">
      <c r="A28" s="4" t="s">
        <v>104</v>
      </c>
      <c r="B28" s="87"/>
      <c r="C28" s="74"/>
      <c r="D28" s="82" t="s">
        <v>103</v>
      </c>
      <c r="E28" s="75"/>
      <c r="F28" s="88">
        <v>2013</v>
      </c>
      <c r="G28" s="88">
        <f>F$28+1</f>
        <v>2014</v>
      </c>
      <c r="H28" s="88">
        <f aca="true" t="shared" si="0" ref="H28:BS28">G$28+1</f>
        <v>2015</v>
      </c>
      <c r="I28" s="88">
        <f t="shared" si="0"/>
        <v>2016</v>
      </c>
      <c r="J28" s="88">
        <f t="shared" si="0"/>
        <v>2017</v>
      </c>
      <c r="K28" s="88">
        <f t="shared" si="0"/>
        <v>2018</v>
      </c>
      <c r="L28" s="88">
        <f t="shared" si="0"/>
        <v>2019</v>
      </c>
      <c r="M28" s="88">
        <f t="shared" si="0"/>
        <v>2020</v>
      </c>
      <c r="N28" s="88">
        <f t="shared" si="0"/>
        <v>2021</v>
      </c>
      <c r="O28" s="88">
        <f t="shared" si="0"/>
        <v>2022</v>
      </c>
      <c r="P28" s="88">
        <f t="shared" si="0"/>
        <v>2023</v>
      </c>
      <c r="Q28" s="88">
        <f t="shared" si="0"/>
        <v>2024</v>
      </c>
      <c r="R28" s="88">
        <f t="shared" si="0"/>
        <v>2025</v>
      </c>
      <c r="S28" s="88">
        <f t="shared" si="0"/>
        <v>2026</v>
      </c>
      <c r="T28" s="88">
        <f t="shared" si="0"/>
        <v>2027</v>
      </c>
      <c r="U28" s="88">
        <f t="shared" si="0"/>
        <v>2028</v>
      </c>
      <c r="V28" s="88">
        <f t="shared" si="0"/>
        <v>2029</v>
      </c>
      <c r="W28" s="88">
        <f t="shared" si="0"/>
        <v>2030</v>
      </c>
      <c r="X28" s="88">
        <f t="shared" si="0"/>
        <v>2031</v>
      </c>
      <c r="Y28" s="88">
        <f t="shared" si="0"/>
        <v>2032</v>
      </c>
      <c r="Z28" s="88">
        <f t="shared" si="0"/>
        <v>2033</v>
      </c>
      <c r="AA28" s="88">
        <f t="shared" si="0"/>
        <v>2034</v>
      </c>
      <c r="AB28" s="88">
        <f t="shared" si="0"/>
        <v>2035</v>
      </c>
      <c r="AC28" s="88">
        <f t="shared" si="0"/>
        <v>2036</v>
      </c>
      <c r="AD28" s="88">
        <f t="shared" si="0"/>
        <v>2037</v>
      </c>
      <c r="AE28" s="88">
        <f t="shared" si="0"/>
        <v>2038</v>
      </c>
      <c r="AF28" s="88">
        <f t="shared" si="0"/>
        <v>2039</v>
      </c>
      <c r="AG28" s="88">
        <f t="shared" si="0"/>
        <v>2040</v>
      </c>
      <c r="AH28" s="88">
        <f t="shared" si="0"/>
        <v>2041</v>
      </c>
      <c r="AI28" s="88">
        <f t="shared" si="0"/>
        <v>2042</v>
      </c>
      <c r="AJ28" s="88">
        <f t="shared" si="0"/>
        <v>2043</v>
      </c>
      <c r="AK28" s="88">
        <f t="shared" si="0"/>
        <v>2044</v>
      </c>
      <c r="AL28" s="88">
        <f t="shared" si="0"/>
        <v>2045</v>
      </c>
      <c r="AM28" s="88">
        <f t="shared" si="0"/>
        <v>2046</v>
      </c>
      <c r="AN28" s="88">
        <f t="shared" si="0"/>
        <v>2047</v>
      </c>
      <c r="AO28" s="88">
        <f t="shared" si="0"/>
        <v>2048</v>
      </c>
      <c r="AP28" s="88">
        <f t="shared" si="0"/>
        <v>2049</v>
      </c>
      <c r="AQ28" s="88">
        <f t="shared" si="0"/>
        <v>2050</v>
      </c>
      <c r="AR28" s="88">
        <f t="shared" si="0"/>
        <v>2051</v>
      </c>
      <c r="AS28" s="88">
        <f t="shared" si="0"/>
        <v>2052</v>
      </c>
      <c r="AT28" s="88">
        <f t="shared" si="0"/>
        <v>2053</v>
      </c>
      <c r="AU28" s="88">
        <f t="shared" si="0"/>
        <v>2054</v>
      </c>
      <c r="AV28" s="88">
        <f t="shared" si="0"/>
        <v>2055</v>
      </c>
      <c r="AW28" s="88">
        <f t="shared" si="0"/>
        <v>2056</v>
      </c>
      <c r="AX28" s="88">
        <f t="shared" si="0"/>
        <v>2057</v>
      </c>
      <c r="AY28" s="88">
        <f t="shared" si="0"/>
        <v>2058</v>
      </c>
      <c r="AZ28" s="88">
        <f t="shared" si="0"/>
        <v>2059</v>
      </c>
      <c r="BA28" s="88">
        <f t="shared" si="0"/>
        <v>2060</v>
      </c>
      <c r="BB28" s="88">
        <f t="shared" si="0"/>
        <v>2061</v>
      </c>
      <c r="BC28" s="88">
        <f t="shared" si="0"/>
        <v>2062</v>
      </c>
      <c r="BD28" s="88">
        <f t="shared" si="0"/>
        <v>2063</v>
      </c>
      <c r="BE28" s="88">
        <f t="shared" si="0"/>
        <v>2064</v>
      </c>
      <c r="BF28" s="88">
        <f t="shared" si="0"/>
        <v>2065</v>
      </c>
      <c r="BG28" s="88">
        <f t="shared" si="0"/>
        <v>2066</v>
      </c>
      <c r="BH28" s="88">
        <f t="shared" si="0"/>
        <v>2067</v>
      </c>
      <c r="BI28" s="88">
        <f t="shared" si="0"/>
        <v>2068</v>
      </c>
      <c r="BJ28" s="88">
        <f t="shared" si="0"/>
        <v>2069</v>
      </c>
      <c r="BK28" s="88">
        <f t="shared" si="0"/>
        <v>2070</v>
      </c>
      <c r="BL28" s="88">
        <f t="shared" si="0"/>
        <v>2071</v>
      </c>
      <c r="BM28" s="88">
        <f t="shared" si="0"/>
        <v>2072</v>
      </c>
      <c r="BN28" s="88">
        <f t="shared" si="0"/>
        <v>2073</v>
      </c>
      <c r="BO28" s="88">
        <f t="shared" si="0"/>
        <v>2074</v>
      </c>
      <c r="BP28" s="88">
        <f t="shared" si="0"/>
        <v>2075</v>
      </c>
      <c r="BQ28" s="88">
        <f t="shared" si="0"/>
        <v>2076</v>
      </c>
      <c r="BR28" s="88">
        <f t="shared" si="0"/>
        <v>2077</v>
      </c>
      <c r="BS28" s="88">
        <f t="shared" si="0"/>
        <v>2078</v>
      </c>
      <c r="BT28" s="88">
        <f aca="true" t="shared" si="1" ref="BT28:CZ28">BS$28+1</f>
        <v>2079</v>
      </c>
      <c r="BU28" s="88">
        <f t="shared" si="1"/>
        <v>2080</v>
      </c>
      <c r="BV28" s="88">
        <f t="shared" si="1"/>
        <v>2081</v>
      </c>
      <c r="BW28" s="88">
        <f t="shared" si="1"/>
        <v>2082</v>
      </c>
      <c r="BX28" s="88">
        <f t="shared" si="1"/>
        <v>2083</v>
      </c>
      <c r="BY28" s="88">
        <f t="shared" si="1"/>
        <v>2084</v>
      </c>
      <c r="BZ28" s="88">
        <f t="shared" si="1"/>
        <v>2085</v>
      </c>
      <c r="CA28" s="88">
        <f t="shared" si="1"/>
        <v>2086</v>
      </c>
      <c r="CB28" s="88">
        <f t="shared" si="1"/>
        <v>2087</v>
      </c>
      <c r="CC28" s="88">
        <f t="shared" si="1"/>
        <v>2088</v>
      </c>
      <c r="CD28" s="88">
        <f t="shared" si="1"/>
        <v>2089</v>
      </c>
      <c r="CE28" s="88">
        <f t="shared" si="1"/>
        <v>2090</v>
      </c>
      <c r="CF28" s="88">
        <f t="shared" si="1"/>
        <v>2091</v>
      </c>
      <c r="CG28" s="88">
        <f t="shared" si="1"/>
        <v>2092</v>
      </c>
      <c r="CH28" s="88">
        <f t="shared" si="1"/>
        <v>2093</v>
      </c>
      <c r="CI28" s="88">
        <f t="shared" si="1"/>
        <v>2094</v>
      </c>
      <c r="CJ28" s="88">
        <f t="shared" si="1"/>
        <v>2095</v>
      </c>
      <c r="CK28" s="88">
        <f t="shared" si="1"/>
        <v>2096</v>
      </c>
      <c r="CL28" s="88">
        <f t="shared" si="1"/>
        <v>2097</v>
      </c>
      <c r="CM28" s="88">
        <f t="shared" si="1"/>
        <v>2098</v>
      </c>
      <c r="CN28" s="88">
        <f t="shared" si="1"/>
        <v>2099</v>
      </c>
      <c r="CO28" s="88">
        <f t="shared" si="1"/>
        <v>2100</v>
      </c>
      <c r="CP28" s="88">
        <f t="shared" si="1"/>
        <v>2101</v>
      </c>
      <c r="CQ28" s="88">
        <f t="shared" si="1"/>
        <v>2102</v>
      </c>
      <c r="CR28" s="88">
        <f t="shared" si="1"/>
        <v>2103</v>
      </c>
      <c r="CS28" s="88">
        <f t="shared" si="1"/>
        <v>2104</v>
      </c>
      <c r="CT28" s="88">
        <f t="shared" si="1"/>
        <v>2105</v>
      </c>
      <c r="CU28" s="88">
        <f t="shared" si="1"/>
        <v>2106</v>
      </c>
      <c r="CV28" s="88">
        <f t="shared" si="1"/>
        <v>2107</v>
      </c>
      <c r="CW28" s="88">
        <f t="shared" si="1"/>
        <v>2108</v>
      </c>
      <c r="CX28" s="88">
        <f t="shared" si="1"/>
        <v>2109</v>
      </c>
      <c r="CY28" s="88">
        <f t="shared" si="1"/>
        <v>2110</v>
      </c>
      <c r="CZ28" s="88">
        <f t="shared" si="1"/>
        <v>2111</v>
      </c>
    </row>
    <row r="29" spans="1:13" ht="11.25">
      <c r="A29" s="2"/>
      <c r="B29" s="9" t="s">
        <v>70</v>
      </c>
      <c r="C29" s="77"/>
      <c r="D29" s="83" t="s">
        <v>67</v>
      </c>
      <c r="E29" s="53"/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/>
      <c r="M29" s="91"/>
    </row>
    <row r="30" spans="1:16" ht="11.25">
      <c r="A30" s="2"/>
      <c r="B30" s="9"/>
      <c r="C30" s="77"/>
      <c r="D30" s="83"/>
      <c r="E30" s="53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1.25" customHeight="1">
      <c r="A31" s="2"/>
      <c r="B31" s="9" t="s">
        <v>84</v>
      </c>
      <c r="C31" s="77"/>
      <c r="D31" s="83" t="s">
        <v>85</v>
      </c>
      <c r="E31" s="53"/>
      <c r="F31" s="91">
        <v>2.57</v>
      </c>
      <c r="G31" s="91">
        <v>1.887</v>
      </c>
      <c r="H31" s="91">
        <v>2.024</v>
      </c>
      <c r="I31" s="91">
        <v>2.18</v>
      </c>
      <c r="J31" s="91">
        <v>2.351</v>
      </c>
      <c r="K31" s="91"/>
      <c r="L31" s="91"/>
      <c r="M31" s="91"/>
      <c r="N31" s="91"/>
      <c r="O31" s="91"/>
      <c r="P31" s="91"/>
    </row>
    <row r="32" spans="1:16" ht="11.25">
      <c r="A32" s="2"/>
      <c r="B32" s="9"/>
      <c r="C32" s="77"/>
      <c r="D32" s="83"/>
      <c r="E32" s="53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11.25" customHeight="1">
      <c r="A33" s="2"/>
      <c r="B33" s="9" t="s">
        <v>65</v>
      </c>
      <c r="C33" s="77"/>
      <c r="D33" s="83" t="s">
        <v>86</v>
      </c>
      <c r="E33" s="53"/>
      <c r="F33" s="91">
        <v>0.602</v>
      </c>
      <c r="G33" s="91">
        <v>0.456</v>
      </c>
      <c r="H33" s="91">
        <v>0.49</v>
      </c>
      <c r="I33" s="91">
        <v>0.528</v>
      </c>
      <c r="J33" s="91">
        <v>0.57</v>
      </c>
      <c r="K33" s="91"/>
      <c r="L33" s="91"/>
      <c r="M33" s="91"/>
      <c r="N33" s="91"/>
      <c r="O33" s="91"/>
      <c r="P33" s="91"/>
    </row>
    <row r="34" spans="1:16" ht="11.25" customHeight="1">
      <c r="A34" s="2"/>
      <c r="B34" s="9"/>
      <c r="C34" s="77"/>
      <c r="D34" s="83"/>
      <c r="E34" s="53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1.25" customHeight="1">
      <c r="A35" s="2"/>
      <c r="B35" s="9" t="s">
        <v>118</v>
      </c>
      <c r="C35" s="77"/>
      <c r="D35" s="83" t="s">
        <v>119</v>
      </c>
      <c r="E35" s="53"/>
      <c r="F35" s="91">
        <v>0.019</v>
      </c>
      <c r="G35" s="91">
        <v>0.03</v>
      </c>
      <c r="H35" s="91">
        <v>0.031</v>
      </c>
      <c r="I35" s="91">
        <v>0.035</v>
      </c>
      <c r="J35" s="91">
        <v>0.038</v>
      </c>
      <c r="K35" s="91"/>
      <c r="L35" s="91"/>
      <c r="M35" s="91"/>
      <c r="N35" s="91"/>
      <c r="O35" s="91"/>
      <c r="P35" s="91"/>
    </row>
    <row r="36" spans="1:16" ht="11.25">
      <c r="A36" s="2"/>
      <c r="B36" s="9"/>
      <c r="C36" s="77"/>
      <c r="D36" s="83"/>
      <c r="E36" s="5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04" ht="11.25">
      <c r="A37" s="4" t="s">
        <v>20</v>
      </c>
      <c r="B37" s="5"/>
      <c r="C37" s="74"/>
      <c r="D37" s="84" t="s">
        <v>19</v>
      </c>
      <c r="E37" s="78"/>
      <c r="F37" s="88">
        <f>F$28</f>
        <v>2013</v>
      </c>
      <c r="G37" s="88">
        <f aca="true" t="shared" si="2" ref="G37:BR37">G$28</f>
        <v>2014</v>
      </c>
      <c r="H37" s="88">
        <f t="shared" si="2"/>
        <v>2015</v>
      </c>
      <c r="I37" s="88">
        <f t="shared" si="2"/>
        <v>2016</v>
      </c>
      <c r="J37" s="88">
        <f t="shared" si="2"/>
        <v>2017</v>
      </c>
      <c r="K37" s="88">
        <f t="shared" si="2"/>
        <v>2018</v>
      </c>
      <c r="L37" s="88">
        <f t="shared" si="2"/>
        <v>2019</v>
      </c>
      <c r="M37" s="88">
        <f t="shared" si="2"/>
        <v>2020</v>
      </c>
      <c r="N37" s="88">
        <f t="shared" si="2"/>
        <v>2021</v>
      </c>
      <c r="O37" s="88">
        <f t="shared" si="2"/>
        <v>2022</v>
      </c>
      <c r="P37" s="88">
        <f t="shared" si="2"/>
        <v>2023</v>
      </c>
      <c r="Q37" s="88">
        <f t="shared" si="2"/>
        <v>2024</v>
      </c>
      <c r="R37" s="88">
        <f t="shared" si="2"/>
        <v>2025</v>
      </c>
      <c r="S37" s="88">
        <f t="shared" si="2"/>
        <v>2026</v>
      </c>
      <c r="T37" s="88">
        <f t="shared" si="2"/>
        <v>2027</v>
      </c>
      <c r="U37" s="88">
        <f t="shared" si="2"/>
        <v>2028</v>
      </c>
      <c r="V37" s="88">
        <f t="shared" si="2"/>
        <v>2029</v>
      </c>
      <c r="W37" s="88">
        <f t="shared" si="2"/>
        <v>2030</v>
      </c>
      <c r="X37" s="88">
        <f t="shared" si="2"/>
        <v>2031</v>
      </c>
      <c r="Y37" s="88">
        <f t="shared" si="2"/>
        <v>2032</v>
      </c>
      <c r="Z37" s="88">
        <f t="shared" si="2"/>
        <v>2033</v>
      </c>
      <c r="AA37" s="88">
        <f t="shared" si="2"/>
        <v>2034</v>
      </c>
      <c r="AB37" s="88">
        <f t="shared" si="2"/>
        <v>2035</v>
      </c>
      <c r="AC37" s="88">
        <f t="shared" si="2"/>
        <v>2036</v>
      </c>
      <c r="AD37" s="88">
        <f t="shared" si="2"/>
        <v>2037</v>
      </c>
      <c r="AE37" s="88">
        <f t="shared" si="2"/>
        <v>2038</v>
      </c>
      <c r="AF37" s="88">
        <f t="shared" si="2"/>
        <v>2039</v>
      </c>
      <c r="AG37" s="88">
        <f t="shared" si="2"/>
        <v>2040</v>
      </c>
      <c r="AH37" s="88">
        <f t="shared" si="2"/>
        <v>2041</v>
      </c>
      <c r="AI37" s="88">
        <f t="shared" si="2"/>
        <v>2042</v>
      </c>
      <c r="AJ37" s="88">
        <f t="shared" si="2"/>
        <v>2043</v>
      </c>
      <c r="AK37" s="88">
        <f t="shared" si="2"/>
        <v>2044</v>
      </c>
      <c r="AL37" s="88">
        <f t="shared" si="2"/>
        <v>2045</v>
      </c>
      <c r="AM37" s="88">
        <f t="shared" si="2"/>
        <v>2046</v>
      </c>
      <c r="AN37" s="88">
        <f t="shared" si="2"/>
        <v>2047</v>
      </c>
      <c r="AO37" s="88">
        <f t="shared" si="2"/>
        <v>2048</v>
      </c>
      <c r="AP37" s="88">
        <f t="shared" si="2"/>
        <v>2049</v>
      </c>
      <c r="AQ37" s="88">
        <f t="shared" si="2"/>
        <v>2050</v>
      </c>
      <c r="AR37" s="88">
        <f t="shared" si="2"/>
        <v>2051</v>
      </c>
      <c r="AS37" s="88">
        <f t="shared" si="2"/>
        <v>2052</v>
      </c>
      <c r="AT37" s="88">
        <f t="shared" si="2"/>
        <v>2053</v>
      </c>
      <c r="AU37" s="88">
        <f t="shared" si="2"/>
        <v>2054</v>
      </c>
      <c r="AV37" s="88">
        <f t="shared" si="2"/>
        <v>2055</v>
      </c>
      <c r="AW37" s="88">
        <f t="shared" si="2"/>
        <v>2056</v>
      </c>
      <c r="AX37" s="88">
        <f t="shared" si="2"/>
        <v>2057</v>
      </c>
      <c r="AY37" s="88">
        <f t="shared" si="2"/>
        <v>2058</v>
      </c>
      <c r="AZ37" s="88">
        <f t="shared" si="2"/>
        <v>2059</v>
      </c>
      <c r="BA37" s="88">
        <f t="shared" si="2"/>
        <v>2060</v>
      </c>
      <c r="BB37" s="88">
        <f t="shared" si="2"/>
        <v>2061</v>
      </c>
      <c r="BC37" s="88">
        <f t="shared" si="2"/>
        <v>2062</v>
      </c>
      <c r="BD37" s="88">
        <f t="shared" si="2"/>
        <v>2063</v>
      </c>
      <c r="BE37" s="88">
        <f t="shared" si="2"/>
        <v>2064</v>
      </c>
      <c r="BF37" s="88">
        <f t="shared" si="2"/>
        <v>2065</v>
      </c>
      <c r="BG37" s="88">
        <f t="shared" si="2"/>
        <v>2066</v>
      </c>
      <c r="BH37" s="88">
        <f t="shared" si="2"/>
        <v>2067</v>
      </c>
      <c r="BI37" s="88">
        <f t="shared" si="2"/>
        <v>2068</v>
      </c>
      <c r="BJ37" s="88">
        <f t="shared" si="2"/>
        <v>2069</v>
      </c>
      <c r="BK37" s="88">
        <f t="shared" si="2"/>
        <v>2070</v>
      </c>
      <c r="BL37" s="88">
        <f t="shared" si="2"/>
        <v>2071</v>
      </c>
      <c r="BM37" s="88">
        <f t="shared" si="2"/>
        <v>2072</v>
      </c>
      <c r="BN37" s="88">
        <f t="shared" si="2"/>
        <v>2073</v>
      </c>
      <c r="BO37" s="88">
        <f t="shared" si="2"/>
        <v>2074</v>
      </c>
      <c r="BP37" s="88">
        <f t="shared" si="2"/>
        <v>2075</v>
      </c>
      <c r="BQ37" s="88">
        <f t="shared" si="2"/>
        <v>2076</v>
      </c>
      <c r="BR37" s="88">
        <f t="shared" si="2"/>
        <v>2077</v>
      </c>
      <c r="BS37" s="88">
        <f aca="true" t="shared" si="3" ref="BS37:CZ37">BS$28</f>
        <v>2078</v>
      </c>
      <c r="BT37" s="88">
        <f t="shared" si="3"/>
        <v>2079</v>
      </c>
      <c r="BU37" s="88">
        <f t="shared" si="3"/>
        <v>2080</v>
      </c>
      <c r="BV37" s="88">
        <f t="shared" si="3"/>
        <v>2081</v>
      </c>
      <c r="BW37" s="88">
        <f t="shared" si="3"/>
        <v>2082</v>
      </c>
      <c r="BX37" s="88">
        <f t="shared" si="3"/>
        <v>2083</v>
      </c>
      <c r="BY37" s="88">
        <f t="shared" si="3"/>
        <v>2084</v>
      </c>
      <c r="BZ37" s="88">
        <f t="shared" si="3"/>
        <v>2085</v>
      </c>
      <c r="CA37" s="88">
        <f t="shared" si="3"/>
        <v>2086</v>
      </c>
      <c r="CB37" s="88">
        <f t="shared" si="3"/>
        <v>2087</v>
      </c>
      <c r="CC37" s="88">
        <f t="shared" si="3"/>
        <v>2088</v>
      </c>
      <c r="CD37" s="88">
        <f t="shared" si="3"/>
        <v>2089</v>
      </c>
      <c r="CE37" s="88">
        <f t="shared" si="3"/>
        <v>2090</v>
      </c>
      <c r="CF37" s="88">
        <f t="shared" si="3"/>
        <v>2091</v>
      </c>
      <c r="CG37" s="88">
        <f t="shared" si="3"/>
        <v>2092</v>
      </c>
      <c r="CH37" s="88">
        <f t="shared" si="3"/>
        <v>2093</v>
      </c>
      <c r="CI37" s="88">
        <f t="shared" si="3"/>
        <v>2094</v>
      </c>
      <c r="CJ37" s="88">
        <f t="shared" si="3"/>
        <v>2095</v>
      </c>
      <c r="CK37" s="88">
        <f t="shared" si="3"/>
        <v>2096</v>
      </c>
      <c r="CL37" s="88">
        <f t="shared" si="3"/>
        <v>2097</v>
      </c>
      <c r="CM37" s="88">
        <f t="shared" si="3"/>
        <v>2098</v>
      </c>
      <c r="CN37" s="88">
        <f t="shared" si="3"/>
        <v>2099</v>
      </c>
      <c r="CO37" s="88">
        <f t="shared" si="3"/>
        <v>2100</v>
      </c>
      <c r="CP37" s="88">
        <f t="shared" si="3"/>
        <v>2101</v>
      </c>
      <c r="CQ37" s="88">
        <f t="shared" si="3"/>
        <v>2102</v>
      </c>
      <c r="CR37" s="88">
        <f t="shared" si="3"/>
        <v>2103</v>
      </c>
      <c r="CS37" s="88">
        <f t="shared" si="3"/>
        <v>2104</v>
      </c>
      <c r="CT37" s="88">
        <f t="shared" si="3"/>
        <v>2105</v>
      </c>
      <c r="CU37" s="88">
        <f t="shared" si="3"/>
        <v>2106</v>
      </c>
      <c r="CV37" s="88">
        <f t="shared" si="3"/>
        <v>2107</v>
      </c>
      <c r="CW37" s="88">
        <f t="shared" si="3"/>
        <v>2108</v>
      </c>
      <c r="CX37" s="88">
        <f t="shared" si="3"/>
        <v>2109</v>
      </c>
      <c r="CY37" s="88">
        <f t="shared" si="3"/>
        <v>2110</v>
      </c>
      <c r="CZ37" s="88">
        <f t="shared" si="3"/>
        <v>2111</v>
      </c>
    </row>
    <row r="38" spans="1:15" ht="11.25" customHeight="1">
      <c r="A38" s="2"/>
      <c r="B38" s="9" t="s">
        <v>20</v>
      </c>
      <c r="C38" s="77"/>
      <c r="D38" s="83" t="s">
        <v>71</v>
      </c>
      <c r="E38" s="53"/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</row>
    <row r="39" spans="1:99" ht="11.25">
      <c r="A39" s="2"/>
      <c r="B39" s="2"/>
      <c r="D39" s="85"/>
      <c r="E39" s="76"/>
      <c r="F39" s="90"/>
      <c r="G39" s="90"/>
      <c r="H39" s="90"/>
      <c r="I39" s="90"/>
      <c r="J39" s="90"/>
      <c r="K39" s="90"/>
      <c r="L39" s="90"/>
      <c r="M39" s="90"/>
      <c r="N39" s="90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</row>
    <row r="40" spans="1:104" ht="11.25">
      <c r="A40" s="4" t="s">
        <v>73</v>
      </c>
      <c r="B40" s="5"/>
      <c r="C40" s="70"/>
      <c r="D40" s="86" t="s">
        <v>72</v>
      </c>
      <c r="E40" s="78"/>
      <c r="F40" s="88">
        <f>F$28</f>
        <v>2013</v>
      </c>
      <c r="G40" s="88">
        <f aca="true" t="shared" si="4" ref="G40:BR40">G$28</f>
        <v>2014</v>
      </c>
      <c r="H40" s="88">
        <f t="shared" si="4"/>
        <v>2015</v>
      </c>
      <c r="I40" s="88">
        <f t="shared" si="4"/>
        <v>2016</v>
      </c>
      <c r="J40" s="88">
        <f t="shared" si="4"/>
        <v>2017</v>
      </c>
      <c r="K40" s="88">
        <f t="shared" si="4"/>
        <v>2018</v>
      </c>
      <c r="L40" s="88">
        <f t="shared" si="4"/>
        <v>2019</v>
      </c>
      <c r="M40" s="88">
        <f t="shared" si="4"/>
        <v>2020</v>
      </c>
      <c r="N40" s="88">
        <f t="shared" si="4"/>
        <v>2021</v>
      </c>
      <c r="O40" s="88">
        <f t="shared" si="4"/>
        <v>2022</v>
      </c>
      <c r="P40" s="88">
        <f t="shared" si="4"/>
        <v>2023</v>
      </c>
      <c r="Q40" s="88">
        <f t="shared" si="4"/>
        <v>2024</v>
      </c>
      <c r="R40" s="88">
        <f t="shared" si="4"/>
        <v>2025</v>
      </c>
      <c r="S40" s="88">
        <f t="shared" si="4"/>
        <v>2026</v>
      </c>
      <c r="T40" s="88">
        <f t="shared" si="4"/>
        <v>2027</v>
      </c>
      <c r="U40" s="88">
        <f t="shared" si="4"/>
        <v>2028</v>
      </c>
      <c r="V40" s="88">
        <f t="shared" si="4"/>
        <v>2029</v>
      </c>
      <c r="W40" s="88">
        <f t="shared" si="4"/>
        <v>2030</v>
      </c>
      <c r="X40" s="88">
        <f t="shared" si="4"/>
        <v>2031</v>
      </c>
      <c r="Y40" s="88">
        <f t="shared" si="4"/>
        <v>2032</v>
      </c>
      <c r="Z40" s="88">
        <f t="shared" si="4"/>
        <v>2033</v>
      </c>
      <c r="AA40" s="88">
        <f t="shared" si="4"/>
        <v>2034</v>
      </c>
      <c r="AB40" s="88">
        <f t="shared" si="4"/>
        <v>2035</v>
      </c>
      <c r="AC40" s="88">
        <f t="shared" si="4"/>
        <v>2036</v>
      </c>
      <c r="AD40" s="88">
        <f t="shared" si="4"/>
        <v>2037</v>
      </c>
      <c r="AE40" s="88">
        <f t="shared" si="4"/>
        <v>2038</v>
      </c>
      <c r="AF40" s="88">
        <f t="shared" si="4"/>
        <v>2039</v>
      </c>
      <c r="AG40" s="88">
        <f t="shared" si="4"/>
        <v>2040</v>
      </c>
      <c r="AH40" s="88">
        <f t="shared" si="4"/>
        <v>2041</v>
      </c>
      <c r="AI40" s="88">
        <f t="shared" si="4"/>
        <v>2042</v>
      </c>
      <c r="AJ40" s="88">
        <f t="shared" si="4"/>
        <v>2043</v>
      </c>
      <c r="AK40" s="88">
        <f t="shared" si="4"/>
        <v>2044</v>
      </c>
      <c r="AL40" s="88">
        <f t="shared" si="4"/>
        <v>2045</v>
      </c>
      <c r="AM40" s="88">
        <f t="shared" si="4"/>
        <v>2046</v>
      </c>
      <c r="AN40" s="88">
        <f t="shared" si="4"/>
        <v>2047</v>
      </c>
      <c r="AO40" s="88">
        <f t="shared" si="4"/>
        <v>2048</v>
      </c>
      <c r="AP40" s="88">
        <f t="shared" si="4"/>
        <v>2049</v>
      </c>
      <c r="AQ40" s="88">
        <f t="shared" si="4"/>
        <v>2050</v>
      </c>
      <c r="AR40" s="88">
        <f t="shared" si="4"/>
        <v>2051</v>
      </c>
      <c r="AS40" s="88">
        <f t="shared" si="4"/>
        <v>2052</v>
      </c>
      <c r="AT40" s="88">
        <f t="shared" si="4"/>
        <v>2053</v>
      </c>
      <c r="AU40" s="88">
        <f t="shared" si="4"/>
        <v>2054</v>
      </c>
      <c r="AV40" s="88">
        <f t="shared" si="4"/>
        <v>2055</v>
      </c>
      <c r="AW40" s="88">
        <f t="shared" si="4"/>
        <v>2056</v>
      </c>
      <c r="AX40" s="88">
        <f t="shared" si="4"/>
        <v>2057</v>
      </c>
      <c r="AY40" s="88">
        <f t="shared" si="4"/>
        <v>2058</v>
      </c>
      <c r="AZ40" s="88">
        <f t="shared" si="4"/>
        <v>2059</v>
      </c>
      <c r="BA40" s="88">
        <f t="shared" si="4"/>
        <v>2060</v>
      </c>
      <c r="BB40" s="88">
        <f t="shared" si="4"/>
        <v>2061</v>
      </c>
      <c r="BC40" s="88">
        <f t="shared" si="4"/>
        <v>2062</v>
      </c>
      <c r="BD40" s="88">
        <f t="shared" si="4"/>
        <v>2063</v>
      </c>
      <c r="BE40" s="88">
        <f t="shared" si="4"/>
        <v>2064</v>
      </c>
      <c r="BF40" s="88">
        <f t="shared" si="4"/>
        <v>2065</v>
      </c>
      <c r="BG40" s="88">
        <f t="shared" si="4"/>
        <v>2066</v>
      </c>
      <c r="BH40" s="88">
        <f t="shared" si="4"/>
        <v>2067</v>
      </c>
      <c r="BI40" s="88">
        <f t="shared" si="4"/>
        <v>2068</v>
      </c>
      <c r="BJ40" s="88">
        <f t="shared" si="4"/>
        <v>2069</v>
      </c>
      <c r="BK40" s="88">
        <f t="shared" si="4"/>
        <v>2070</v>
      </c>
      <c r="BL40" s="88">
        <f t="shared" si="4"/>
        <v>2071</v>
      </c>
      <c r="BM40" s="88">
        <f t="shared" si="4"/>
        <v>2072</v>
      </c>
      <c r="BN40" s="88">
        <f t="shared" si="4"/>
        <v>2073</v>
      </c>
      <c r="BO40" s="88">
        <f t="shared" si="4"/>
        <v>2074</v>
      </c>
      <c r="BP40" s="88">
        <f t="shared" si="4"/>
        <v>2075</v>
      </c>
      <c r="BQ40" s="88">
        <f t="shared" si="4"/>
        <v>2076</v>
      </c>
      <c r="BR40" s="88">
        <f t="shared" si="4"/>
        <v>2077</v>
      </c>
      <c r="BS40" s="88">
        <f aca="true" t="shared" si="5" ref="BS40:CZ40">BS$28</f>
        <v>2078</v>
      </c>
      <c r="BT40" s="88">
        <f t="shared" si="5"/>
        <v>2079</v>
      </c>
      <c r="BU40" s="88">
        <f t="shared" si="5"/>
        <v>2080</v>
      </c>
      <c r="BV40" s="88">
        <f t="shared" si="5"/>
        <v>2081</v>
      </c>
      <c r="BW40" s="88">
        <f t="shared" si="5"/>
        <v>2082</v>
      </c>
      <c r="BX40" s="88">
        <f t="shared" si="5"/>
        <v>2083</v>
      </c>
      <c r="BY40" s="88">
        <f t="shared" si="5"/>
        <v>2084</v>
      </c>
      <c r="BZ40" s="88">
        <f t="shared" si="5"/>
        <v>2085</v>
      </c>
      <c r="CA40" s="88">
        <f t="shared" si="5"/>
        <v>2086</v>
      </c>
      <c r="CB40" s="88">
        <f t="shared" si="5"/>
        <v>2087</v>
      </c>
      <c r="CC40" s="88">
        <f t="shared" si="5"/>
        <v>2088</v>
      </c>
      <c r="CD40" s="88">
        <f t="shared" si="5"/>
        <v>2089</v>
      </c>
      <c r="CE40" s="88">
        <f t="shared" si="5"/>
        <v>2090</v>
      </c>
      <c r="CF40" s="88">
        <f t="shared" si="5"/>
        <v>2091</v>
      </c>
      <c r="CG40" s="88">
        <f t="shared" si="5"/>
        <v>2092</v>
      </c>
      <c r="CH40" s="88">
        <f t="shared" si="5"/>
        <v>2093</v>
      </c>
      <c r="CI40" s="88">
        <f t="shared" si="5"/>
        <v>2094</v>
      </c>
      <c r="CJ40" s="88">
        <f t="shared" si="5"/>
        <v>2095</v>
      </c>
      <c r="CK40" s="88">
        <f t="shared" si="5"/>
        <v>2096</v>
      </c>
      <c r="CL40" s="88">
        <f t="shared" si="5"/>
        <v>2097</v>
      </c>
      <c r="CM40" s="88">
        <f t="shared" si="5"/>
        <v>2098</v>
      </c>
      <c r="CN40" s="88">
        <f t="shared" si="5"/>
        <v>2099</v>
      </c>
      <c r="CO40" s="88">
        <f t="shared" si="5"/>
        <v>2100</v>
      </c>
      <c r="CP40" s="88">
        <f t="shared" si="5"/>
        <v>2101</v>
      </c>
      <c r="CQ40" s="88">
        <f t="shared" si="5"/>
        <v>2102</v>
      </c>
      <c r="CR40" s="88">
        <f t="shared" si="5"/>
        <v>2103</v>
      </c>
      <c r="CS40" s="88">
        <f t="shared" si="5"/>
        <v>2104</v>
      </c>
      <c r="CT40" s="88">
        <f t="shared" si="5"/>
        <v>2105</v>
      </c>
      <c r="CU40" s="88">
        <f t="shared" si="5"/>
        <v>2106</v>
      </c>
      <c r="CV40" s="88">
        <f t="shared" si="5"/>
        <v>2107</v>
      </c>
      <c r="CW40" s="88">
        <f t="shared" si="5"/>
        <v>2108</v>
      </c>
      <c r="CX40" s="88">
        <f t="shared" si="5"/>
        <v>2109</v>
      </c>
      <c r="CY40" s="88">
        <f t="shared" si="5"/>
        <v>2110</v>
      </c>
      <c r="CZ40" s="88">
        <f t="shared" si="5"/>
        <v>2111</v>
      </c>
    </row>
    <row r="41" spans="1:104" ht="11.25">
      <c r="A41" s="2"/>
      <c r="B41" s="9" t="s">
        <v>75</v>
      </c>
      <c r="C41" s="69"/>
      <c r="D41" s="83" t="s">
        <v>101</v>
      </c>
      <c r="E41" s="55"/>
      <c r="F41" s="89">
        <v>216.048</v>
      </c>
      <c r="G41" s="89">
        <v>228.797</v>
      </c>
      <c r="H41" s="89">
        <v>239.279</v>
      </c>
      <c r="I41" s="89">
        <v>249.023</v>
      </c>
      <c r="J41" s="89">
        <v>259.149</v>
      </c>
      <c r="K41" s="89">
        <v>270.71551721752985</v>
      </c>
      <c r="L41" s="89">
        <v>282.8957240102571</v>
      </c>
      <c r="M41" s="89">
        <v>295.9488889176728</v>
      </c>
      <c r="N41" s="89">
        <v>309.45412191934116</v>
      </c>
      <c r="O41" s="89">
        <v>323.68491671979825</v>
      </c>
      <c r="P41" s="89">
        <v>338.5474688755854</v>
      </c>
      <c r="Q41" s="89">
        <v>353.77559772595015</v>
      </c>
      <c r="R41" s="89">
        <v>369.4068561861891</v>
      </c>
      <c r="S41" s="89">
        <v>385.52544257014483</v>
      </c>
      <c r="T41" s="89">
        <v>402.0986261207628</v>
      </c>
      <c r="U41" s="89">
        <v>419.18827586354894</v>
      </c>
      <c r="V41" s="89">
        <v>436.8316755812334</v>
      </c>
      <c r="W41" s="89">
        <v>455.0412687742331</v>
      </c>
      <c r="X41" s="89">
        <v>473.9099916543045</v>
      </c>
      <c r="Y41" s="89">
        <v>493.4740949581868</v>
      </c>
      <c r="Z41" s="89">
        <v>513.7619812115568</v>
      </c>
      <c r="AA41" s="89">
        <v>534.7961860987571</v>
      </c>
      <c r="AB41" s="89">
        <v>556.6034968459644</v>
      </c>
      <c r="AC41" s="89">
        <v>579.2292913181765</v>
      </c>
      <c r="AD41" s="89">
        <v>602.7062950677822</v>
      </c>
      <c r="AE41" s="89">
        <v>627.1294746700148</v>
      </c>
      <c r="AF41" s="89">
        <v>652.5519225035795</v>
      </c>
      <c r="AG41" s="89">
        <v>679.079768344716</v>
      </c>
      <c r="AH41" s="89">
        <v>706.7207923986708</v>
      </c>
      <c r="AI41" s="89">
        <v>735.5416636115385</v>
      </c>
      <c r="AJ41" s="89">
        <v>765.5814142989358</v>
      </c>
      <c r="AK41" s="89">
        <v>796.8331567929047</v>
      </c>
      <c r="AL41" s="89">
        <v>829.3052504872257</v>
      </c>
      <c r="AM41" s="89">
        <v>862.9359780762734</v>
      </c>
      <c r="AN41" s="89">
        <v>897.8103484962065</v>
      </c>
      <c r="AO41" s="89">
        <v>933.9174926226018</v>
      </c>
      <c r="AP41" s="89">
        <v>971.2157996713452</v>
      </c>
      <c r="AQ41" s="89">
        <v>1009.7803854825102</v>
      </c>
      <c r="AR41" s="89">
        <v>1049.6042583657088</v>
      </c>
      <c r="AS41" s="89">
        <v>1090.6818918919682</v>
      </c>
      <c r="AT41" s="89">
        <v>1133.069795098349</v>
      </c>
      <c r="AU41" s="89">
        <v>1176.9197279615225</v>
      </c>
      <c r="AV41" s="89">
        <v>1222.1967197448084</v>
      </c>
      <c r="AW41" s="89">
        <v>1268.9651860732931</v>
      </c>
      <c r="AX41" s="89">
        <v>1317.237246708429</v>
      </c>
      <c r="AY41" s="89">
        <v>1367.1684169815603</v>
      </c>
      <c r="AZ41" s="89">
        <v>1418.866171178492</v>
      </c>
      <c r="BA41" s="89">
        <v>1472.469739827784</v>
      </c>
      <c r="BB41" s="89">
        <v>1527.9873626101617</v>
      </c>
      <c r="BC41" s="89">
        <v>1585.7052650484995</v>
      </c>
      <c r="BD41" s="89">
        <v>1645.539204444224</v>
      </c>
      <c r="BE41" s="89">
        <v>1707.6885837739233</v>
      </c>
      <c r="BF41" s="89">
        <v>1772.116442317828</v>
      </c>
      <c r="BG41" s="89">
        <v>1839.031357841741</v>
      </c>
      <c r="BH41" s="89">
        <v>1908.439340762865</v>
      </c>
      <c r="BI41" s="89">
        <v>1980.432210942498</v>
      </c>
      <c r="BJ41" s="89">
        <v>2055.04988686885</v>
      </c>
      <c r="BK41" s="89">
        <v>2132.4105749397845</v>
      </c>
      <c r="BL41" s="89">
        <v>2212.540554637535</v>
      </c>
      <c r="BM41" s="89">
        <v>2295.466173652833</v>
      </c>
      <c r="BN41" s="89">
        <v>2381.2847935093073</v>
      </c>
      <c r="BO41" s="89">
        <v>2469.929475090214</v>
      </c>
      <c r="BP41" s="89">
        <v>2561.653517848947</v>
      </c>
      <c r="BQ41" s="89">
        <v>2656.61900238757</v>
      </c>
      <c r="BR41" s="89">
        <v>2754.9916691306685</v>
      </c>
      <c r="BS41" s="89">
        <v>2856.8648464476523</v>
      </c>
      <c r="BT41" s="89">
        <v>2962.5059869552197</v>
      </c>
      <c r="BU41" s="89">
        <v>3072.1174092801903</v>
      </c>
      <c r="BV41" s="89">
        <v>3185.701381863044</v>
      </c>
      <c r="BW41" s="89">
        <v>3303.4087893371475</v>
      </c>
      <c r="BX41" s="89">
        <v>3425.336943282494</v>
      </c>
      <c r="BY41" s="89">
        <v>3551.6225987049615</v>
      </c>
      <c r="BZ41" s="89">
        <v>3682.416721617368</v>
      </c>
      <c r="CA41" s="89">
        <v>3817.897482011176</v>
      </c>
      <c r="CB41" s="89">
        <v>3958.2399384863493</v>
      </c>
      <c r="CC41" s="89">
        <v>4103.673793945349</v>
      </c>
      <c r="CD41" s="89">
        <v>4254.442956394803</v>
      </c>
      <c r="CE41" s="89">
        <v>4410.552082254842</v>
      </c>
      <c r="CF41" s="89">
        <v>4572.407430584872</v>
      </c>
      <c r="CG41" s="89">
        <v>4740.030221437739</v>
      </c>
      <c r="CH41" s="89">
        <v>4914.043613119186</v>
      </c>
      <c r="CI41" s="89">
        <v>5094.289717443397</v>
      </c>
      <c r="CJ41" s="89">
        <v>5281.228628260533</v>
      </c>
      <c r="CK41" s="89">
        <v>5475.205435486988</v>
      </c>
      <c r="CL41" s="89">
        <v>5676.24747224405</v>
      </c>
      <c r="CM41" s="89">
        <v>5884.845146469353</v>
      </c>
      <c r="CN41" s="89">
        <v>6101.287888491597</v>
      </c>
      <c r="CO41" s="89">
        <v>6325.516493679293</v>
      </c>
      <c r="CP41" s="89">
        <v>6558.270954768663</v>
      </c>
      <c r="CQ41" s="89">
        <v>6799.51785694862</v>
      </c>
      <c r="CR41" s="89">
        <v>7049.66453024081</v>
      </c>
      <c r="CS41" s="89">
        <v>7308.895383957093</v>
      </c>
      <c r="CT41" s="89">
        <v>7577.6862243655205</v>
      </c>
      <c r="CU41" s="89">
        <v>7856.168893029656</v>
      </c>
      <c r="CV41" s="89">
        <v>8144.892899203438</v>
      </c>
      <c r="CW41" s="89">
        <v>8443.87882789543</v>
      </c>
      <c r="CX41" s="89">
        <v>8753.971423287516</v>
      </c>
      <c r="CY41" s="89">
        <v>9074.951054111469</v>
      </c>
      <c r="CZ41" s="89">
        <v>9407.68361062075</v>
      </c>
    </row>
    <row r="42" spans="1:99" ht="11.25">
      <c r="A42" s="2"/>
      <c r="B42" s="8"/>
      <c r="C42" s="69"/>
      <c r="D42" s="8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</row>
    <row r="43" spans="1:104" ht="11.25" customHeight="1">
      <c r="A43" s="2"/>
      <c r="B43" s="8" t="s">
        <v>77</v>
      </c>
      <c r="C43" s="69"/>
      <c r="D43" s="83" t="s">
        <v>102</v>
      </c>
      <c r="E43" s="56"/>
      <c r="F43" s="91">
        <v>8.767</v>
      </c>
      <c r="G43" s="91">
        <v>9.271</v>
      </c>
      <c r="H43" s="91">
        <v>9.734</v>
      </c>
      <c r="I43" s="91">
        <v>10.279</v>
      </c>
      <c r="J43" s="91">
        <v>10.789</v>
      </c>
      <c r="K43" s="91">
        <v>11.36800056346386</v>
      </c>
      <c r="L43" s="91">
        <v>11.972304878972773</v>
      </c>
      <c r="M43" s="91">
        <v>12.640068082070743</v>
      </c>
      <c r="N43" s="91">
        <v>13.455459046715651</v>
      </c>
      <c r="O43" s="91">
        <v>14.31965433050411</v>
      </c>
      <c r="P43" s="91">
        <v>15.245726170505195</v>
      </c>
      <c r="Q43" s="91">
        <v>16.30795615154049</v>
      </c>
      <c r="R43" s="91">
        <v>17.428974858716423</v>
      </c>
      <c r="S43" s="91">
        <v>18.640429202781757</v>
      </c>
      <c r="T43" s="91">
        <v>19.92168113381427</v>
      </c>
      <c r="U43" s="91">
        <v>21.253632940067416</v>
      </c>
      <c r="V43" s="91">
        <v>22.611587709521718</v>
      </c>
      <c r="W43" s="91">
        <v>23.976258407570683</v>
      </c>
      <c r="X43" s="91">
        <v>25.374249399272443</v>
      </c>
      <c r="Y43" s="91">
        <v>26.8113912821375</v>
      </c>
      <c r="Z43" s="91">
        <v>28.305843809871437</v>
      </c>
      <c r="AA43" s="91">
        <v>29.87239527950063</v>
      </c>
      <c r="AB43" s="91">
        <v>31.472919796163822</v>
      </c>
      <c r="AC43" s="91">
        <v>33.16121638032269</v>
      </c>
      <c r="AD43" s="91">
        <v>34.8789524994907</v>
      </c>
      <c r="AE43" s="91">
        <v>36.57433717827374</v>
      </c>
      <c r="AF43" s="91">
        <v>38.25305286822001</v>
      </c>
      <c r="AG43" s="91">
        <v>39.919182619853494</v>
      </c>
      <c r="AH43" s="91">
        <v>41.56672688433285</v>
      </c>
      <c r="AI43" s="91">
        <v>43.255659926933696</v>
      </c>
      <c r="AJ43" s="91">
        <v>44.96962208304993</v>
      </c>
      <c r="AK43" s="91">
        <v>46.78560227046317</v>
      </c>
      <c r="AL43" s="91">
        <v>48.69723019063702</v>
      </c>
      <c r="AM43" s="91">
        <v>50.707895469637904</v>
      </c>
      <c r="AN43" s="91">
        <v>52.84895911214945</v>
      </c>
      <c r="AO43" s="91">
        <v>55.13712597046281</v>
      </c>
      <c r="AP43" s="91">
        <v>57.52997291113551</v>
      </c>
      <c r="AQ43" s="91">
        <v>60.0421070561526</v>
      </c>
      <c r="AR43" s="91">
        <v>62.703042750981886</v>
      </c>
      <c r="AS43" s="91">
        <v>65.50220044283658</v>
      </c>
      <c r="AT43" s="91">
        <v>68.54871883516442</v>
      </c>
      <c r="AU43" s="91">
        <v>71.82137121206632</v>
      </c>
      <c r="AV43" s="91">
        <v>75.38831348054204</v>
      </c>
      <c r="AW43" s="91">
        <v>79.2065459197032</v>
      </c>
      <c r="AX43" s="91">
        <v>83.1060445924766</v>
      </c>
      <c r="AY43" s="91">
        <v>87.17278974377167</v>
      </c>
      <c r="AZ43" s="91">
        <v>91.36676614362847</v>
      </c>
      <c r="BA43" s="91">
        <v>95.7663953110525</v>
      </c>
      <c r="BB43" s="91">
        <v>100.3004697056532</v>
      </c>
      <c r="BC43" s="91">
        <v>104.9351801622734</v>
      </c>
      <c r="BD43" s="91">
        <v>109.77003043238554</v>
      </c>
      <c r="BE43" s="91">
        <v>114.75999639392668</v>
      </c>
      <c r="BF43" s="91">
        <v>120.10269162813103</v>
      </c>
      <c r="BG43" s="91">
        <v>125.58461255481514</v>
      </c>
      <c r="BH43" s="91">
        <v>131.13044008615034</v>
      </c>
      <c r="BI43" s="91">
        <v>136.9353126590508</v>
      </c>
      <c r="BJ43" s="91">
        <v>143.10655764537273</v>
      </c>
      <c r="BK43" s="91">
        <v>149.4949596736887</v>
      </c>
      <c r="BL43" s="91">
        <v>156.23687251856077</v>
      </c>
      <c r="BM43" s="91">
        <v>163.4595809692854</v>
      </c>
      <c r="BN43" s="91">
        <v>171.14517414050533</v>
      </c>
      <c r="BO43" s="91">
        <v>179.00561656981642</v>
      </c>
      <c r="BP43" s="91">
        <v>187.18980842926007</v>
      </c>
      <c r="BQ43" s="91">
        <v>195.51793845867115</v>
      </c>
      <c r="BR43" s="91">
        <v>203.9553889844893</v>
      </c>
      <c r="BS43" s="91">
        <v>212.65591368960452</v>
      </c>
      <c r="BT43" s="91">
        <v>221.64018789039423</v>
      </c>
      <c r="BU43" s="91">
        <v>230.92851061224076</v>
      </c>
      <c r="BV43" s="91">
        <v>240.54313978782682</v>
      </c>
      <c r="BW43" s="91">
        <v>250.49500331332163</v>
      </c>
      <c r="BX43" s="91">
        <v>260.8232725363827</v>
      </c>
      <c r="BY43" s="91">
        <v>271.5426284864906</v>
      </c>
      <c r="BZ43" s="91">
        <v>282.6698809945561</v>
      </c>
      <c r="CA43" s="91">
        <v>294.23662482289427</v>
      </c>
      <c r="CB43" s="91">
        <v>306.2533506585929</v>
      </c>
      <c r="CC43" s="91">
        <v>318.7551245211624</v>
      </c>
      <c r="CD43" s="91">
        <v>331.742471946157</v>
      </c>
      <c r="CE43" s="91">
        <v>345.2406523043031</v>
      </c>
      <c r="CF43" s="91">
        <v>359.2545303821769</v>
      </c>
      <c r="CG43" s="91">
        <v>373.8256845391629</v>
      </c>
      <c r="CH43" s="91">
        <v>388.9227399003</v>
      </c>
      <c r="CI43" s="91">
        <v>404.59535296243</v>
      </c>
      <c r="CJ43" s="91">
        <v>420.856035915047</v>
      </c>
      <c r="CK43" s="91">
        <v>437.68623595802586</v>
      </c>
      <c r="CL43" s="91">
        <v>455.1281701806259</v>
      </c>
      <c r="CM43" s="91">
        <v>473.20456066933707</v>
      </c>
      <c r="CN43" s="91">
        <v>491.9342203828122</v>
      </c>
      <c r="CO43" s="91">
        <v>511.3563557940846</v>
      </c>
      <c r="CP43" s="91">
        <v>531.4976984714137</v>
      </c>
      <c r="CQ43" s="91">
        <v>552.4157483157707</v>
      </c>
      <c r="CR43" s="91">
        <v>574.1427447435595</v>
      </c>
      <c r="CS43" s="91">
        <v>596.7268484243696</v>
      </c>
      <c r="CT43" s="91">
        <v>620.2138531801028</v>
      </c>
      <c r="CU43" s="91">
        <v>644.612372557038</v>
      </c>
      <c r="CV43" s="90">
        <v>669.9669885681284</v>
      </c>
      <c r="CW43" s="90">
        <v>696.3083954382823</v>
      </c>
      <c r="CX43" s="90">
        <v>723.6197583963408</v>
      </c>
      <c r="CY43" s="90">
        <v>752.0022993371346</v>
      </c>
      <c r="CZ43" s="90">
        <v>781.4501691969517</v>
      </c>
    </row>
    <row r="44" spans="1:99" ht="11.25">
      <c r="A44" s="2"/>
      <c r="B44" s="8"/>
      <c r="C44" s="69"/>
      <c r="D44" s="83"/>
      <c r="E44" s="5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</row>
    <row r="45" spans="1:99" ht="22.5" customHeight="1">
      <c r="A45" s="4" t="s">
        <v>74</v>
      </c>
      <c r="B45" s="5"/>
      <c r="C45" s="74"/>
      <c r="D45" s="82" t="s">
        <v>76</v>
      </c>
      <c r="E45" s="5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</row>
    <row r="46" spans="1:104" ht="11.25">
      <c r="A46" s="2"/>
      <c r="B46" s="9" t="s">
        <v>24</v>
      </c>
      <c r="C46" s="77"/>
      <c r="D46" s="83" t="s">
        <v>113</v>
      </c>
      <c r="E46" s="53"/>
      <c r="F46" s="90">
        <f aca="true" t="shared" si="6" ref="F46:BQ46">F$41-F$43</f>
        <v>207.281</v>
      </c>
      <c r="G46" s="90">
        <f t="shared" si="6"/>
        <v>219.526</v>
      </c>
      <c r="H46" s="90">
        <f t="shared" si="6"/>
        <v>229.545</v>
      </c>
      <c r="I46" s="90">
        <f t="shared" si="6"/>
        <v>238.744</v>
      </c>
      <c r="J46" s="90">
        <f t="shared" si="6"/>
        <v>248.36</v>
      </c>
      <c r="K46" s="90">
        <f t="shared" si="6"/>
        <v>259.347516654066</v>
      </c>
      <c r="L46" s="90">
        <f t="shared" si="6"/>
        <v>270.92341913128433</v>
      </c>
      <c r="M46" s="90">
        <f t="shared" si="6"/>
        <v>283.30882083560203</v>
      </c>
      <c r="N46" s="90">
        <f t="shared" si="6"/>
        <v>295.9986628726255</v>
      </c>
      <c r="O46" s="90">
        <f t="shared" si="6"/>
        <v>309.3652623892941</v>
      </c>
      <c r="P46" s="90">
        <f t="shared" si="6"/>
        <v>323.30174270508024</v>
      </c>
      <c r="Q46" s="90">
        <f t="shared" si="6"/>
        <v>337.46764157440964</v>
      </c>
      <c r="R46" s="90">
        <f t="shared" si="6"/>
        <v>351.9778813274727</v>
      </c>
      <c r="S46" s="90">
        <f t="shared" si="6"/>
        <v>366.88501336736306</v>
      </c>
      <c r="T46" s="90">
        <f t="shared" si="6"/>
        <v>382.1769449869485</v>
      </c>
      <c r="U46" s="90">
        <f t="shared" si="6"/>
        <v>397.93464292348153</v>
      </c>
      <c r="V46" s="90">
        <f t="shared" si="6"/>
        <v>414.2200878717117</v>
      </c>
      <c r="W46" s="90">
        <f t="shared" si="6"/>
        <v>431.0650103666624</v>
      </c>
      <c r="X46" s="90">
        <f t="shared" si="6"/>
        <v>448.53574225503206</v>
      </c>
      <c r="Y46" s="90">
        <f t="shared" si="6"/>
        <v>466.6627036760493</v>
      </c>
      <c r="Z46" s="90">
        <f t="shared" si="6"/>
        <v>485.45613740168534</v>
      </c>
      <c r="AA46" s="90">
        <f t="shared" si="6"/>
        <v>504.92379081925645</v>
      </c>
      <c r="AB46" s="90">
        <f t="shared" si="6"/>
        <v>525.1305770498005</v>
      </c>
      <c r="AC46" s="90">
        <f t="shared" si="6"/>
        <v>546.0680749378538</v>
      </c>
      <c r="AD46" s="90">
        <f t="shared" si="6"/>
        <v>567.8273425682916</v>
      </c>
      <c r="AE46" s="90">
        <f t="shared" si="6"/>
        <v>590.5551374917411</v>
      </c>
      <c r="AF46" s="90">
        <f t="shared" si="6"/>
        <v>614.2988696353594</v>
      </c>
      <c r="AG46" s="90">
        <f t="shared" si="6"/>
        <v>639.1605857248625</v>
      </c>
      <c r="AH46" s="90">
        <f t="shared" si="6"/>
        <v>665.154065514338</v>
      </c>
      <c r="AI46" s="90">
        <f t="shared" si="6"/>
        <v>692.2860036846048</v>
      </c>
      <c r="AJ46" s="90">
        <f t="shared" si="6"/>
        <v>720.6117922158859</v>
      </c>
      <c r="AK46" s="90">
        <f t="shared" si="6"/>
        <v>750.0475545224415</v>
      </c>
      <c r="AL46" s="90">
        <f t="shared" si="6"/>
        <v>780.6080202965887</v>
      </c>
      <c r="AM46" s="90">
        <f t="shared" si="6"/>
        <v>812.2280826066354</v>
      </c>
      <c r="AN46" s="90">
        <f t="shared" si="6"/>
        <v>844.961389384057</v>
      </c>
      <c r="AO46" s="90">
        <f t="shared" si="6"/>
        <v>878.780366652139</v>
      </c>
      <c r="AP46" s="90">
        <f t="shared" si="6"/>
        <v>913.6858267602097</v>
      </c>
      <c r="AQ46" s="90">
        <f t="shared" si="6"/>
        <v>949.7382784263575</v>
      </c>
      <c r="AR46" s="90">
        <f t="shared" si="6"/>
        <v>986.9012156147269</v>
      </c>
      <c r="AS46" s="90">
        <f t="shared" si="6"/>
        <v>1025.1796914491317</v>
      </c>
      <c r="AT46" s="90">
        <f t="shared" si="6"/>
        <v>1064.5210762631846</v>
      </c>
      <c r="AU46" s="90">
        <f t="shared" si="6"/>
        <v>1105.0983567494561</v>
      </c>
      <c r="AV46" s="90">
        <f t="shared" si="6"/>
        <v>1146.8084062642663</v>
      </c>
      <c r="AW46" s="90">
        <f t="shared" si="6"/>
        <v>1189.75864015359</v>
      </c>
      <c r="AX46" s="90">
        <f t="shared" si="6"/>
        <v>1234.1312021159524</v>
      </c>
      <c r="AY46" s="90">
        <f t="shared" si="6"/>
        <v>1279.9956272377885</v>
      </c>
      <c r="AZ46" s="90">
        <f t="shared" si="6"/>
        <v>1327.4994050348637</v>
      </c>
      <c r="BA46" s="90">
        <f t="shared" si="6"/>
        <v>1376.7033445167315</v>
      </c>
      <c r="BB46" s="90">
        <f t="shared" si="6"/>
        <v>1427.6868929045086</v>
      </c>
      <c r="BC46" s="90">
        <f t="shared" si="6"/>
        <v>1480.7700848862262</v>
      </c>
      <c r="BD46" s="90">
        <f t="shared" si="6"/>
        <v>1535.7691740118385</v>
      </c>
      <c r="BE46" s="90">
        <f t="shared" si="6"/>
        <v>1592.9285873799965</v>
      </c>
      <c r="BF46" s="90">
        <f t="shared" si="6"/>
        <v>1652.013750689697</v>
      </c>
      <c r="BG46" s="90">
        <f t="shared" si="6"/>
        <v>1713.446745286926</v>
      </c>
      <c r="BH46" s="90">
        <f t="shared" si="6"/>
        <v>1777.3089006767145</v>
      </c>
      <c r="BI46" s="90">
        <f t="shared" si="6"/>
        <v>1843.496898283447</v>
      </c>
      <c r="BJ46" s="90">
        <f t="shared" si="6"/>
        <v>1911.9433292234773</v>
      </c>
      <c r="BK46" s="90">
        <f t="shared" si="6"/>
        <v>1982.9156152660958</v>
      </c>
      <c r="BL46" s="90">
        <f t="shared" si="6"/>
        <v>2056.3036821189744</v>
      </c>
      <c r="BM46" s="90">
        <f t="shared" si="6"/>
        <v>2132.0065926835473</v>
      </c>
      <c r="BN46" s="90">
        <f t="shared" si="6"/>
        <v>2210.139619368802</v>
      </c>
      <c r="BO46" s="90">
        <f t="shared" si="6"/>
        <v>2290.9238585203975</v>
      </c>
      <c r="BP46" s="90">
        <f t="shared" si="6"/>
        <v>2374.463709419687</v>
      </c>
      <c r="BQ46" s="90">
        <f t="shared" si="6"/>
        <v>2461.101063928899</v>
      </c>
      <c r="BR46" s="90">
        <f aca="true" t="shared" si="7" ref="BR46:CZ46">BR$41-BR$43</f>
        <v>2551.0362801461793</v>
      </c>
      <c r="BS46" s="90">
        <f t="shared" si="7"/>
        <v>2644.208932758048</v>
      </c>
      <c r="BT46" s="90">
        <f t="shared" si="7"/>
        <v>2740.8657990648253</v>
      </c>
      <c r="BU46" s="90">
        <f t="shared" si="7"/>
        <v>2841.1888986679496</v>
      </c>
      <c r="BV46" s="90">
        <f t="shared" si="7"/>
        <v>2945.158242075217</v>
      </c>
      <c r="BW46" s="90">
        <f t="shared" si="7"/>
        <v>3052.9137860238257</v>
      </c>
      <c r="BX46" s="90">
        <f t="shared" si="7"/>
        <v>3164.513670746111</v>
      </c>
      <c r="BY46" s="90">
        <f t="shared" si="7"/>
        <v>3280.079970218471</v>
      </c>
      <c r="BZ46" s="90">
        <f t="shared" si="7"/>
        <v>3399.7468406228118</v>
      </c>
      <c r="CA46" s="90">
        <f t="shared" si="7"/>
        <v>3523.660857188282</v>
      </c>
      <c r="CB46" s="90">
        <f t="shared" si="7"/>
        <v>3651.9865878277565</v>
      </c>
      <c r="CC46" s="90">
        <f t="shared" si="7"/>
        <v>3784.918669424186</v>
      </c>
      <c r="CD46" s="90">
        <f t="shared" si="7"/>
        <v>3922.7004844486464</v>
      </c>
      <c r="CE46" s="90">
        <f t="shared" si="7"/>
        <v>4065.311429950539</v>
      </c>
      <c r="CF46" s="90">
        <f t="shared" si="7"/>
        <v>4213.152900202695</v>
      </c>
      <c r="CG46" s="90">
        <f t="shared" si="7"/>
        <v>4366.204536898576</v>
      </c>
      <c r="CH46" s="90">
        <f t="shared" si="7"/>
        <v>4525.120873218886</v>
      </c>
      <c r="CI46" s="90">
        <f t="shared" si="7"/>
        <v>4689.694364480967</v>
      </c>
      <c r="CJ46" s="90">
        <f t="shared" si="7"/>
        <v>4860.372592345486</v>
      </c>
      <c r="CK46" s="90">
        <f t="shared" si="7"/>
        <v>5037.519199528962</v>
      </c>
      <c r="CL46" s="90">
        <f t="shared" si="7"/>
        <v>5221.119302063425</v>
      </c>
      <c r="CM46" s="90">
        <f t="shared" si="7"/>
        <v>5411.640585800015</v>
      </c>
      <c r="CN46" s="90">
        <f t="shared" si="7"/>
        <v>5609.353668108785</v>
      </c>
      <c r="CO46" s="90">
        <f t="shared" si="7"/>
        <v>5814.160137885208</v>
      </c>
      <c r="CP46" s="90">
        <f t="shared" si="7"/>
        <v>6026.773256297249</v>
      </c>
      <c r="CQ46" s="90">
        <f t="shared" si="7"/>
        <v>6247.102108632849</v>
      </c>
      <c r="CR46" s="90">
        <f t="shared" si="7"/>
        <v>6475.52178549725</v>
      </c>
      <c r="CS46" s="90">
        <f t="shared" si="7"/>
        <v>6712.168535532724</v>
      </c>
      <c r="CT46" s="90">
        <f t="shared" si="7"/>
        <v>6957.472371185418</v>
      </c>
      <c r="CU46" s="90">
        <f t="shared" si="7"/>
        <v>7211.556520472618</v>
      </c>
      <c r="CV46" s="90">
        <f t="shared" si="7"/>
        <v>7474.925910635309</v>
      </c>
      <c r="CW46" s="90">
        <f t="shared" si="7"/>
        <v>7747.570432457149</v>
      </c>
      <c r="CX46" s="90">
        <f t="shared" si="7"/>
        <v>8030.3516648911755</v>
      </c>
      <c r="CY46" s="90">
        <f t="shared" si="7"/>
        <v>8322.948754774334</v>
      </c>
      <c r="CZ46" s="90">
        <f t="shared" si="7"/>
        <v>8626.2334414238</v>
      </c>
    </row>
    <row r="48" spans="6:104" ht="11.25"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</row>
    <row r="49" ht="11.25">
      <c r="G49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- New Zealand Superannuation Fund Contribution Rate Model - HYEFU 2012 Update – 18 December 2012</dc:title>
  <dc:subject/>
  <dc:creator>New Zealand Treasury</dc:creator>
  <cp:keywords/>
  <dc:description/>
  <cp:lastModifiedBy>Gavin Hamilton</cp:lastModifiedBy>
  <cp:lastPrinted>2012-05-10T02:55:07Z</cp:lastPrinted>
  <dcterms:created xsi:type="dcterms:W3CDTF">2000-04-19T08:09:34Z</dcterms:created>
  <dcterms:modified xsi:type="dcterms:W3CDTF">2012-12-15T00:02:43Z</dcterms:modified>
  <cp:category/>
  <cp:version/>
  <cp:contentType/>
  <cp:contentStatus/>
</cp:coreProperties>
</file>