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chartsheets/sheet6.xml" ContentType="application/vnd.openxmlformats-officedocument.spreadsheetml.chart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3.xml" ContentType="application/vnd.openxmlformats-officedocument.drawing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5.xml" ContentType="application/vnd.openxmlformats-officedocument.drawing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40" tabRatio="833" activeTab="0"/>
  </bookViews>
  <sheets>
    <sheet name="Notes" sheetId="1" r:id="rId1"/>
    <sheet name="Chart1" sheetId="2" r:id="rId2"/>
    <sheet name="Data1" sheetId="3" r:id="rId3"/>
    <sheet name="Chart2" sheetId="4" r:id="rId4"/>
    <sheet name="Data2" sheetId="5" r:id="rId5"/>
    <sheet name="Chart3" sheetId="6" r:id="rId6"/>
    <sheet name="Data3" sheetId="7" r:id="rId7"/>
    <sheet name="Chart4" sheetId="8" r:id="rId8"/>
    <sheet name="Data4" sheetId="9" r:id="rId9"/>
    <sheet name="Chart5" sheetId="10" r:id="rId10"/>
    <sheet name="Data5" sheetId="11" r:id="rId11"/>
    <sheet name="Chart6" sheetId="12" r:id="rId12"/>
    <sheet name="Data6" sheetId="13" r:id="rId13"/>
    <sheet name="Chart7" sheetId="14" r:id="rId14"/>
    <sheet name="Data7" sheetId="15" r:id="rId15"/>
    <sheet name="Chart8" sheetId="16" r:id="rId16"/>
    <sheet name="Data8" sheetId="17" r:id="rId17"/>
    <sheet name="Figure9" sheetId="18" r:id="rId18"/>
    <sheet name="Data9" sheetId="19" r:id="rId19"/>
    <sheet name="Table 1" sheetId="20" r:id="rId20"/>
  </sheets>
  <externalReferences>
    <externalReference r:id="rId23"/>
  </externalReferences>
  <definedNames/>
  <calcPr fullCalcOnLoad="1"/>
</workbook>
</file>

<file path=xl/comments11.xml><?xml version="1.0" encoding="utf-8"?>
<comments xmlns="http://schemas.openxmlformats.org/spreadsheetml/2006/main">
  <authors>
    <author>patelk</author>
  </authors>
  <commentList>
    <comment ref="M12" authorId="0">
      <text>
        <r>
          <rPr>
            <b/>
            <sz val="8"/>
            <rFont val="Tahoma"/>
            <family val="2"/>
          </rPr>
          <t>patelk:</t>
        </r>
        <r>
          <rPr>
            <sz val="8"/>
            <rFont val="Tahoma"/>
            <family val="2"/>
          </rPr>
          <t xml:space="preserve">
Includes revenue reduction contingency</t>
        </r>
      </text>
    </comment>
  </commentList>
</comments>
</file>

<file path=xl/sharedStrings.xml><?xml version="1.0" encoding="utf-8"?>
<sst xmlns="http://schemas.openxmlformats.org/spreadsheetml/2006/main" count="287" uniqueCount="220">
  <si>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</si>
  <si>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</si>
  <si>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</si>
  <si>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</si>
  <si>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</si>
  <si>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</si>
  <si>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</si>
  <si>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</si>
  <si>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</si>
  <si>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</si>
  <si>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</si>
  <si>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</si>
  <si>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</si>
  <si>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</si>
  <si>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</si>
  <si>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</si>
  <si>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fandIFRS</t>
  </si>
  <si>
    <t>Core Crown Net Debt</t>
  </si>
  <si>
    <t>fagd</t>
  </si>
  <si>
    <t>GSID ex Settlement Cash</t>
  </si>
  <si>
    <t>Nominal GDP</t>
  </si>
  <si>
    <t>faet</t>
  </si>
  <si>
    <t>Core crown expenses</t>
  </si>
  <si>
    <t>%GDP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</si>
  <si>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</si>
  <si>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</si>
  <si>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</si>
  <si>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</si>
  <si>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</si>
  <si>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</si>
  <si>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</si>
  <si>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</si>
  <si>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</si>
  <si>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</si>
  <si>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</si>
  <si>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</si>
  <si>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</si>
  <si>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Core Crown Expenses</t>
  </si>
  <si>
    <t/>
  </si>
  <si>
    <t>Budget 2009</t>
  </si>
  <si>
    <t>Without policy response</t>
  </si>
  <si>
    <t>Nominal</t>
  </si>
  <si>
    <t>Budget 1997 (1999/00)</t>
  </si>
  <si>
    <t>Budget 1998 (2000/01)</t>
  </si>
  <si>
    <t>Budget 1999 (2001/02)</t>
  </si>
  <si>
    <t>Budget 2000 (2003/04)</t>
  </si>
  <si>
    <t>Budget 2001 (2004/05)</t>
  </si>
  <si>
    <t>Budget 2002 (2005/06)</t>
  </si>
  <si>
    <t>Budget 2003 (2006/07)</t>
  </si>
  <si>
    <t>Budget 2004 (2007/08)</t>
  </si>
  <si>
    <t>Budget 2005 (2008/09)</t>
  </si>
  <si>
    <t>Budget 2006 (2009/10)</t>
  </si>
  <si>
    <t>Budget 2007 (2010/11)</t>
  </si>
  <si>
    <t>Budget 2008 (2011/12)</t>
  </si>
  <si>
    <t>Core Crown Net Debt %GDP</t>
  </si>
  <si>
    <t>outgap</t>
  </si>
  <si>
    <t>Output Gap</t>
  </si>
  <si>
    <t>befu2009:ngdppcp_z</t>
  </si>
  <si>
    <t>befu2010:ngdppcp_z</t>
  </si>
  <si>
    <t>BEFU2009</t>
  </si>
  <si>
    <t>BEFU2010</t>
  </si>
  <si>
    <t>Befu2008 Real Production GDP/Capita</t>
  </si>
  <si>
    <t>HYEFU2009 Real Production GDP/Capita</t>
  </si>
  <si>
    <t>befu2008:ngdppcp_z</t>
  </si>
  <si>
    <t>Hyefu2009:ngdppcp_z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</si>
  <si>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</si>
  <si>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</si>
  <si>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</si>
  <si>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</si>
  <si>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</si>
  <si>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</si>
  <si>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</si>
  <si>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</si>
  <si>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</si>
  <si>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</si>
  <si>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</si>
  <si>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</si>
  <si>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</si>
  <si>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</si>
  <si>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</si>
  <si>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</si>
  <si>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</si>
  <si>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</si>
  <si>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</si>
  <si>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</si>
  <si>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</si>
  <si>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</si>
  <si>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</si>
  <si>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</si>
  <si>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</si>
  <si>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</si>
  <si>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</si>
  <si>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</si>
  <si>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</si>
  <si>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</si>
  <si>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</si>
  <si>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</si>
  <si>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</si>
  <si>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</si>
  <si>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</si>
  <si>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</si>
  <si>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</si>
  <si>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</si>
  <si>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</si>
  <si>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</si>
  <si>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</si>
  <si>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</si>
  <si>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</si>
  <si>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</si>
  <si>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</si>
  <si>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</si>
  <si>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</si>
  <si>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</si>
  <si>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</si>
  <si>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</si>
  <si>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</si>
  <si>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</si>
  <si>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</si>
  <si>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</si>
  <si>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</si>
  <si>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</si>
  <si>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</si>
  <si>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</si>
  <si>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</si>
  <si>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</si>
  <si>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</si>
  <si>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</si>
  <si>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</si>
  <si>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</si>
  <si>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</si>
  <si>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NOTE: Data from Alex Harrington Spreadsheet  1131011; does not include revenue initiatives</t>
  </si>
  <si>
    <t>$ millions (GST exclusive)</t>
  </si>
  <si>
    <t>Budget 2010</t>
  </si>
  <si>
    <t>As % of GDP</t>
  </si>
  <si>
    <t>NOTE: Data from Dasha Leonova spreadsheet 975664; includes all revenue and expenditure initiatives</t>
  </si>
  <si>
    <t>Out-year Impact</t>
  </si>
  <si>
    <t>BPS</t>
  </si>
  <si>
    <t>Budget</t>
  </si>
  <si>
    <t>Percentage overspent</t>
  </si>
  <si>
    <t>Differences</t>
  </si>
  <si>
    <t>NOTE that the 2 source spreadsheets differ for 2000 and 2002 therefore recommend not including these years</t>
  </si>
  <si>
    <t>Compliation of the 2 so that ainlcude all revenue initiatives</t>
  </si>
  <si>
    <t>BPS (exrevenue reduction contingency)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</si>
  <si>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</si>
  <si>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</si>
  <si>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</si>
  <si>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</si>
  <si>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</si>
  <si>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</si>
  <si>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</si>
  <si>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</si>
  <si>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</si>
  <si>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</si>
  <si>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</si>
  <si>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</si>
  <si>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</si>
  <si>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</si>
  <si>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</si>
  <si>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NOMINAL</t>
  </si>
  <si>
    <t>Core Crown expenses</t>
  </si>
  <si>
    <t>"base"</t>
  </si>
  <si>
    <t>Budgets 1997-2008</t>
  </si>
  <si>
    <t>Budgets 2009-11</t>
  </si>
  <si>
    <t>CPI-ADJUSTED</t>
  </si>
  <si>
    <t>BEFU 2010</t>
  </si>
  <si>
    <t>BEFU 2008</t>
  </si>
  <si>
    <t>HYEFU 2009</t>
  </si>
  <si>
    <t>Year</t>
  </si>
  <si>
    <t>$ billion, June years</t>
  </si>
  <si>
    <t>Core Crown expenses (year ended 30 June 2010)</t>
  </si>
  <si>
    <t>Impact of Budget 2010 decisions</t>
  </si>
  <si>
    <t>Forecast new spending for Budget 2011</t>
  </si>
  <si>
    <t>Forecast new spending for Budget 2012</t>
  </si>
  <si>
    <t>Forecast new spending for Budget 2013</t>
  </si>
  <si>
    <t>Contingency for weathertight homes</t>
  </si>
  <si>
    <t>Impact of tax package on expenses</t>
  </si>
  <si>
    <r>
      <t>New Zealand Superannuation payments</t>
    </r>
    <r>
      <rPr>
        <vertAlign val="superscript"/>
        <sz val="10"/>
        <rFont val="Arial"/>
        <family val="2"/>
      </rPr>
      <t>1</t>
    </r>
  </si>
  <si>
    <r>
      <t>Other benefit payments</t>
    </r>
    <r>
      <rPr>
        <vertAlign val="superscript"/>
        <sz val="10"/>
        <rFont val="Arial"/>
        <family val="2"/>
      </rPr>
      <t>1</t>
    </r>
  </si>
  <si>
    <t>Emissions Trading Scheme</t>
  </si>
  <si>
    <t>Finance costs</t>
  </si>
  <si>
    <t>Other changes</t>
  </si>
  <si>
    <t>Total changes</t>
  </si>
  <si>
    <t xml:space="preserve">Core Crown expenses </t>
  </si>
  <si>
    <r>
      <rPr>
        <vertAlign val="superscript"/>
        <sz val="10"/>
        <rFont val="Arial"/>
        <family val="2"/>
      </rPr>
      <t xml:space="preserve">1 </t>
    </r>
    <r>
      <rPr>
        <sz val="9"/>
        <rFont val="Arial"/>
        <family val="2"/>
      </rPr>
      <t>Excludes the impact from the tax package</t>
    </r>
  </si>
  <si>
    <t>Surplus/Deficit, Revenue</t>
  </si>
  <si>
    <t>$ millions</t>
  </si>
  <si>
    <t>Surplus/Deficit Measures</t>
  </si>
  <si>
    <t>Adjusted Financial Balance</t>
  </si>
  <si>
    <t>Total Crown Operating Balance</t>
  </si>
  <si>
    <t>Total Crown OBEGAL</t>
  </si>
  <si>
    <t xml:space="preserve">Core Crown Residual Cash </t>
  </si>
  <si>
    <t>old-GAAP</t>
  </si>
  <si>
    <t>1994*</t>
  </si>
  <si>
    <t>1995*</t>
  </si>
  <si>
    <t>1996*</t>
  </si>
  <si>
    <t>IFRS, June Years</t>
  </si>
  <si>
    <t>From long-term fiscal data series from Treasury's website - downloaded on 19 July 2010.</t>
  </si>
  <si>
    <t>Budget 1997 (99/00)</t>
  </si>
  <si>
    <t>Budget 1998 (00/01)</t>
  </si>
  <si>
    <t>Budget 1999 (01/02)</t>
  </si>
  <si>
    <t>Budget 2000 (03/04)</t>
  </si>
  <si>
    <t>Budget 2001 (04/05)</t>
  </si>
  <si>
    <t>Budget 2002 (05/06)</t>
  </si>
  <si>
    <t>Budget 2003 (06/07)</t>
  </si>
  <si>
    <t>Budget 2004 (07/08)</t>
  </si>
  <si>
    <t>Budget 2005 (08/09)</t>
  </si>
  <si>
    <t>Budget 2006 (09/10)</t>
  </si>
  <si>
    <t>Budget 2007 (10/11)</t>
  </si>
  <si>
    <t>Budget 2008 (11/12)</t>
  </si>
  <si>
    <t>Budget 2009 (12/13)</t>
  </si>
  <si>
    <t>Budget 2010 (13/14)</t>
  </si>
  <si>
    <t>Budget 2011 (14/15)</t>
  </si>
  <si>
    <t>Budget 2012 (15/16)</t>
  </si>
  <si>
    <t>Budget 2005</t>
  </si>
  <si>
    <t>Budget 2006</t>
  </si>
  <si>
    <t>Budget 2007</t>
  </si>
  <si>
    <t>Budget 2008</t>
  </si>
  <si>
    <t>njunegdp</t>
  </si>
  <si>
    <t>Actual</t>
  </si>
  <si>
    <t>The data and charts in this workbook are from Treasury working paper 10/07 "Fiscal Institutions in New Zealand and the Question of a Spending Cap" by Tracy Mears, Gary Blick, Tim Hampton, and John Janssen (November 2010)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</si>
</sst>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409]dddd\,\ d\ mmmm\ yyyy"/>
    <numFmt numFmtId="165" formatCode="d/mm/yy"/>
    <numFmt numFmtId="166" formatCode="0.0%"/>
    <numFmt numFmtId="167" formatCode="0.0"/>
    <numFmt numFmtId="168" formatCode="0.000000"/>
    <numFmt numFmtId="169" formatCode="0.00000000"/>
    <numFmt numFmtId="170" formatCode="0.0000000"/>
    <numFmt numFmtId="171" formatCode="0.00000"/>
    <numFmt numFmtId="172" formatCode="0.0000"/>
    <numFmt numFmtId="173" formatCode="0.000"/>
    <numFmt numFmtId="174" formatCode="yyyy"/>
    <numFmt numFmtId="175" formatCode="[$-1409]h:mm:ss\ AM/PM"/>
    <numFmt numFmtId="176" formatCode="mmmyy"/>
    <numFmt numFmtId="177" formatCode="d/mm/yy;@"/>
    <numFmt numFmtId="178" formatCode="_(* #,##0_);_(* \(#,##0\);_(* &quot;-&quot;_);_(@_)"/>
    <numFmt numFmtId="179" formatCode="mmm\.\ yyyy"/>
    <numFmt numFmtId="180" formatCode="_-* #,##0_-;\-* #,##0_-;_-* &quot;-&quot;??_-;_-@_-"/>
    <numFmt numFmtId="181" formatCode="_(* #,##0.000_);_(* \(#,##0.000\);_(* &quot;-&quot;_);_(@_)"/>
    <numFmt numFmtId="182" formatCode="#,##0_);\(#,##0\);\-\ \ "/>
    <numFmt numFmtId="183" formatCode="#,##0.000_);\(#,##0.000\);&quot;-  &quot;"/>
    <numFmt numFmtId="184" formatCode="#,##0_);\(#,##0\);&quot;-  &quot;"/>
    <numFmt numFmtId="185" formatCode="#,##0.000"/>
    <numFmt numFmtId="186" formatCode="d\ mmmm\ yyyy"/>
    <numFmt numFmtId="187" formatCode="d\ mmm\ yyyy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imes New Roman"/>
      <family val="1"/>
    </font>
    <font>
      <vertAlign val="superscript"/>
      <sz val="10"/>
      <name val="Arial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u val="single"/>
      <sz val="10"/>
      <color indexed="12"/>
      <name val="Arial"/>
      <family val="2"/>
    </font>
    <font>
      <sz val="9"/>
      <name val="Arial Narrow"/>
      <family val="2"/>
    </font>
    <font>
      <i/>
      <sz val="10"/>
      <name val="Arial"/>
      <family val="2"/>
    </font>
    <font>
      <sz val="18"/>
      <color indexed="8"/>
      <name val="Calibri"/>
      <family val="0"/>
    </font>
    <font>
      <sz val="16"/>
      <color indexed="8"/>
      <name val="Arial"/>
      <family val="0"/>
    </font>
    <font>
      <sz val="14.7"/>
      <color indexed="8"/>
      <name val="Arial"/>
      <family val="0"/>
    </font>
    <font>
      <sz val="20"/>
      <color indexed="8"/>
      <name val="Arial"/>
      <family val="0"/>
    </font>
    <font>
      <sz val="18"/>
      <color indexed="8"/>
      <name val="Arial"/>
      <family val="0"/>
    </font>
    <font>
      <sz val="10"/>
      <color indexed="8"/>
      <name val="Arial"/>
      <family val="0"/>
    </font>
    <font>
      <sz val="15"/>
      <color indexed="8"/>
      <name val="Arial"/>
      <family val="0"/>
    </font>
    <font>
      <sz val="16"/>
      <color indexed="8"/>
      <name val="Calibri"/>
      <family val="0"/>
    </font>
    <font>
      <sz val="15"/>
      <color indexed="8"/>
      <name val="Calibri"/>
      <family val="0"/>
    </font>
    <font>
      <sz val="14.7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0"/>
    </font>
    <font>
      <b/>
      <sz val="16"/>
      <color indexed="8"/>
      <name val="Arial"/>
      <family val="0"/>
    </font>
    <font>
      <b/>
      <sz val="18"/>
      <color indexed="8"/>
      <name val="Arial"/>
      <family val="0"/>
    </font>
    <font>
      <sz val="15.5"/>
      <color indexed="8"/>
      <name val="Arial"/>
      <family val="0"/>
    </font>
    <font>
      <b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>
        <color rgb="FF00FFFF"/>
      </bottom>
    </border>
    <border>
      <left/>
      <right/>
      <top style="thin">
        <color rgb="FF00FFFF"/>
      </top>
      <bottom style="thin">
        <color rgb="FF00FFF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dotted"/>
    </border>
    <border>
      <left style="thin"/>
      <right/>
      <top/>
      <bottom/>
    </border>
    <border>
      <left style="thin"/>
      <right/>
      <top/>
      <bottom style="dotted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1" fillId="30" borderId="3">
      <alignment horizontal="center" wrapText="1"/>
      <protection/>
    </xf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7" fillId="31" borderId="1" applyNumberFormat="0" applyAlignment="0" applyProtection="0"/>
    <xf numFmtId="0" fontId="58" fillId="0" borderId="7" applyNumberFormat="0" applyFill="0" applyAlignment="0" applyProtection="0"/>
    <xf numFmtId="0" fontId="59" fillId="3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3" fontId="8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3" borderId="8" applyNumberFormat="0" applyFont="0" applyAlignment="0" applyProtection="0"/>
    <xf numFmtId="0" fontId="60" fillId="27" borderId="9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3" fontId="3" fillId="0" borderId="0" applyFill="0" applyBorder="0" applyProtection="0">
      <alignment horizontal="right"/>
    </xf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64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/>
    </xf>
    <xf numFmtId="14" fontId="0" fillId="0" borderId="0" xfId="0" applyNumberFormat="1" applyAlignment="1">
      <alignment/>
    </xf>
    <xf numFmtId="167" fontId="0" fillId="0" borderId="0" xfId="64" applyNumberFormat="1" applyFont="1" applyAlignment="1">
      <alignment/>
    </xf>
    <xf numFmtId="176" fontId="0" fillId="0" borderId="0" xfId="0" applyNumberFormat="1" applyAlignment="1">
      <alignment/>
    </xf>
    <xf numFmtId="176" fontId="64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62" fillId="0" borderId="0" xfId="0" applyFont="1" applyAlignment="1">
      <alignment/>
    </xf>
    <xf numFmtId="0" fontId="3" fillId="0" borderId="0" xfId="58">
      <alignment/>
      <protection/>
    </xf>
    <xf numFmtId="0" fontId="4" fillId="0" borderId="0" xfId="58" applyFont="1" applyBorder="1" applyAlignment="1">
      <alignment horizontal="left" wrapText="1"/>
      <protection/>
    </xf>
    <xf numFmtId="0" fontId="4" fillId="0" borderId="0" xfId="58" applyFont="1" applyFill="1" applyBorder="1" applyAlignment="1">
      <alignment horizontal="left" wrapText="1"/>
      <protection/>
    </xf>
    <xf numFmtId="178" fontId="2" fillId="0" borderId="0" xfId="66" applyNumberFormat="1" applyFont="1" applyFill="1">
      <alignment horizontal="right"/>
    </xf>
    <xf numFmtId="166" fontId="2" fillId="0" borderId="0" xfId="65" applyNumberFormat="1" applyFont="1" applyFill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Fill="1" applyAlignment="1">
      <alignment horizontal="right"/>
    </xf>
    <xf numFmtId="3" fontId="0" fillId="0" borderId="0" xfId="0" applyNumberFormat="1" applyAlignment="1">
      <alignment/>
    </xf>
    <xf numFmtId="9" fontId="0" fillId="0" borderId="0" xfId="0" applyNumberFormat="1" applyAlignment="1">
      <alignment horizontal="right"/>
    </xf>
    <xf numFmtId="0" fontId="62" fillId="0" borderId="0" xfId="0" applyFont="1" applyAlignment="1">
      <alignment horizontal="left"/>
    </xf>
    <xf numFmtId="178" fontId="0" fillId="0" borderId="0" xfId="0" applyNumberFormat="1" applyAlignment="1">
      <alignment/>
    </xf>
    <xf numFmtId="0" fontId="3" fillId="0" borderId="0" xfId="58" applyFont="1">
      <alignment/>
      <protection/>
    </xf>
    <xf numFmtId="179" fontId="3" fillId="0" borderId="0" xfId="58" applyNumberFormat="1" applyFont="1" applyFill="1" applyAlignment="1">
      <alignment horizontal="right"/>
      <protection/>
    </xf>
    <xf numFmtId="1" fontId="3" fillId="0" borderId="0" xfId="58" applyNumberFormat="1" applyFont="1" applyFill="1" applyAlignment="1">
      <alignment horizontal="right"/>
      <protection/>
    </xf>
    <xf numFmtId="0" fontId="4" fillId="0" borderId="11" xfId="58" applyFont="1" applyBorder="1" applyAlignment="1">
      <alignment horizontal="right"/>
      <protection/>
    </xf>
    <xf numFmtId="0" fontId="4" fillId="0" borderId="0" xfId="58" applyFont="1" applyBorder="1" applyAlignment="1">
      <alignment horizontal="right"/>
      <protection/>
    </xf>
    <xf numFmtId="178" fontId="3" fillId="0" borderId="0" xfId="58" applyNumberFormat="1" applyFont="1">
      <alignment/>
      <protection/>
    </xf>
    <xf numFmtId="178" fontId="3" fillId="0" borderId="0" xfId="58" applyNumberFormat="1">
      <alignment/>
      <protection/>
    </xf>
    <xf numFmtId="179" fontId="3" fillId="0" borderId="0" xfId="60" applyNumberFormat="1" applyFont="1" applyFill="1" applyAlignment="1">
      <alignment horizontal="right"/>
      <protection/>
    </xf>
    <xf numFmtId="180" fontId="3" fillId="0" borderId="0" xfId="58" applyNumberFormat="1">
      <alignment/>
      <protection/>
    </xf>
    <xf numFmtId="181" fontId="3" fillId="0" borderId="0" xfId="58" applyNumberFormat="1">
      <alignment/>
      <protection/>
    </xf>
    <xf numFmtId="49" fontId="4" fillId="34" borderId="0" xfId="61" applyNumberFormat="1" applyFont="1" applyFill="1" applyBorder="1" applyAlignment="1">
      <alignment horizontal="left"/>
      <protection/>
    </xf>
    <xf numFmtId="182" fontId="4" fillId="34" borderId="0" xfId="61" applyNumberFormat="1" applyFont="1" applyFill="1" applyBorder="1" applyAlignment="1" quotePrefix="1">
      <alignment horizontal="right"/>
      <protection/>
    </xf>
    <xf numFmtId="49" fontId="5" fillId="34" borderId="12" xfId="61" applyNumberFormat="1" applyFont="1" applyFill="1" applyBorder="1" applyAlignment="1">
      <alignment horizontal="left"/>
      <protection/>
    </xf>
    <xf numFmtId="0" fontId="5" fillId="34" borderId="12" xfId="61" applyNumberFormat="1" applyFont="1" applyFill="1" applyBorder="1" applyAlignment="1" quotePrefix="1">
      <alignment horizontal="right"/>
      <protection/>
    </xf>
    <xf numFmtId="183" fontId="5" fillId="34" borderId="0" xfId="59" applyNumberFormat="1" applyFont="1" applyFill="1" applyBorder="1" applyAlignment="1">
      <alignment horizontal="right"/>
      <protection/>
    </xf>
    <xf numFmtId="3" fontId="3" fillId="34" borderId="0" xfId="59" applyFont="1" applyFill="1">
      <alignment/>
      <protection/>
    </xf>
    <xf numFmtId="183" fontId="3" fillId="34" borderId="0" xfId="59" applyNumberFormat="1" applyFont="1" applyFill="1" applyBorder="1" applyAlignment="1">
      <alignment horizontal="right"/>
      <protection/>
    </xf>
    <xf numFmtId="183" fontId="3" fillId="34" borderId="13" xfId="59" applyNumberFormat="1" applyFont="1" applyFill="1" applyBorder="1" applyAlignment="1">
      <alignment horizontal="right"/>
      <protection/>
    </xf>
    <xf numFmtId="183" fontId="5" fillId="34" borderId="12" xfId="59" applyNumberFormat="1" applyFont="1" applyFill="1" applyBorder="1" applyAlignment="1">
      <alignment horizontal="right"/>
      <protection/>
    </xf>
    <xf numFmtId="184" fontId="3" fillId="34" borderId="0" xfId="59" applyNumberFormat="1" applyFont="1" applyFill="1" applyBorder="1" applyAlignment="1">
      <alignment horizontal="right"/>
      <protection/>
    </xf>
    <xf numFmtId="0" fontId="65" fillId="34" borderId="0" xfId="0" applyFont="1" applyFill="1" applyAlignment="1">
      <alignment/>
    </xf>
    <xf numFmtId="183" fontId="0" fillId="0" borderId="0" xfId="0" applyNumberFormat="1" applyAlignment="1">
      <alignment/>
    </xf>
    <xf numFmtId="185" fontId="0" fillId="0" borderId="0" xfId="0" applyNumberFormat="1" applyAlignment="1">
      <alignment/>
    </xf>
    <xf numFmtId="186" fontId="10" fillId="0" borderId="0" xfId="0" applyNumberFormat="1" applyFont="1" applyAlignment="1">
      <alignment horizontal="left"/>
    </xf>
    <xf numFmtId="0" fontId="12" fillId="30" borderId="14" xfId="48" applyFont="1" applyBorder="1" applyAlignment="1">
      <alignment horizontal="left"/>
      <protection/>
    </xf>
    <xf numFmtId="0" fontId="11" fillId="30" borderId="15" xfId="48" applyFont="1" applyBorder="1" applyAlignment="1">
      <alignment horizontal="center"/>
      <protection/>
    </xf>
    <xf numFmtId="0" fontId="11" fillId="30" borderId="16" xfId="48" applyFont="1" applyBorder="1">
      <alignment horizontal="center" wrapText="1"/>
      <protection/>
    </xf>
    <xf numFmtId="0" fontId="11" fillId="30" borderId="11" xfId="48" applyFont="1" applyBorder="1">
      <alignment horizontal="center" wrapText="1"/>
      <protection/>
    </xf>
    <xf numFmtId="187" fontId="14" fillId="30" borderId="11" xfId="0" applyNumberFormat="1" applyFont="1" applyFill="1" applyBorder="1" applyAlignment="1">
      <alignment horizontal="center" wrapText="1"/>
    </xf>
    <xf numFmtId="1" fontId="0" fillId="0" borderId="15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1" fontId="15" fillId="0" borderId="15" xfId="0" applyNumberFormat="1" applyFont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 quotePrefix="1">
      <alignment horizontal="center"/>
    </xf>
    <xf numFmtId="0" fontId="0" fillId="0" borderId="11" xfId="0" applyNumberFormat="1" applyFill="1" applyBorder="1" applyAlignment="1" quotePrefix="1">
      <alignment horizontal="center"/>
    </xf>
    <xf numFmtId="0" fontId="3" fillId="0" borderId="17" xfId="0" applyNumberFormat="1" applyFont="1" applyFill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2" fillId="0" borderId="11" xfId="0" applyFont="1" applyBorder="1" applyAlignment="1">
      <alignment horizontal="center" vertical="center" textRotation="90" wrapText="1"/>
    </xf>
    <xf numFmtId="2" fontId="0" fillId="0" borderId="0" xfId="64" applyNumberFormat="1" applyFon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0" fontId="13" fillId="30" borderId="15" xfId="53" applyFill="1" applyBorder="1" applyAlignment="1" applyProtection="1">
      <alignment horizontal="center" wrapText="1"/>
      <protection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4" fillId="0" borderId="0" xfId="58" applyFont="1" applyAlignment="1">
      <alignment horizontal="center"/>
      <protection/>
    </xf>
    <xf numFmtId="3" fontId="5" fillId="34" borderId="0" xfId="59" applyFont="1" applyFill="1">
      <alignment/>
      <protection/>
    </xf>
    <xf numFmtId="3" fontId="5" fillId="34" borderId="12" xfId="59" applyFont="1" applyFill="1" applyBorder="1">
      <alignment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er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 2 2" xfId="58"/>
    <cellStyle name="Normal 3 2" xfId="59"/>
    <cellStyle name="Normal_a1" xfId="60"/>
    <cellStyle name="Normal_New fiscal indicator table" xfId="61"/>
    <cellStyle name="Note" xfId="62"/>
    <cellStyle name="Output" xfId="63"/>
    <cellStyle name="Percent" xfId="64"/>
    <cellStyle name="Percent 2 2" xfId="65"/>
    <cellStyle name="Style 23_National Identity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chartsheet" Target="chartsheets/sheet5.xml" /><Relationship Id="rId11" Type="http://schemas.openxmlformats.org/officeDocument/2006/relationships/worksheet" Target="worksheets/sheet6.xml" /><Relationship Id="rId12" Type="http://schemas.openxmlformats.org/officeDocument/2006/relationships/chartsheet" Target="chartsheets/sheet6.xml" /><Relationship Id="rId13" Type="http://schemas.openxmlformats.org/officeDocument/2006/relationships/worksheet" Target="worksheets/sheet7.xml" /><Relationship Id="rId14" Type="http://schemas.openxmlformats.org/officeDocument/2006/relationships/chartsheet" Target="chartsheets/sheet7.xml" /><Relationship Id="rId15" Type="http://schemas.openxmlformats.org/officeDocument/2006/relationships/worksheet" Target="worksheets/sheet8.xml" /><Relationship Id="rId16" Type="http://schemas.openxmlformats.org/officeDocument/2006/relationships/chartsheet" Target="chartsheets/sheet8.xml" /><Relationship Id="rId17" Type="http://schemas.openxmlformats.org/officeDocument/2006/relationships/worksheet" Target="worksheets/sheet9.xml" /><Relationship Id="rId18" Type="http://schemas.openxmlformats.org/officeDocument/2006/relationships/chartsheet" Target="chartsheets/sheet9.xml" /><Relationship Id="rId19" Type="http://schemas.openxmlformats.org/officeDocument/2006/relationships/worksheet" Target="worksheets/sheet10.xml" /><Relationship Id="rId20" Type="http://schemas.openxmlformats.org/officeDocument/2006/relationships/worksheet" Target="worksheets/sheet11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5325"/>
          <c:w val="0.9815"/>
          <c:h val="0.89325"/>
        </c:manualLayout>
      </c:layout>
      <c:lineChart>
        <c:grouping val="standard"/>
        <c:varyColors val="0"/>
        <c:ser>
          <c:idx val="0"/>
          <c:order val="0"/>
          <c:tx>
            <c:strRef>
              <c:f>Data1!$B$1</c:f>
              <c:strCache>
                <c:ptCount val="1"/>
                <c:pt idx="0">
                  <c:v>Output Gap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Data1!$A$3:$A$68</c:f>
              <c:strCache>
                <c:ptCount val="66"/>
                <c:pt idx="0">
                  <c:v>35796</c:v>
                </c:pt>
                <c:pt idx="1">
                  <c:v>35886</c:v>
                </c:pt>
                <c:pt idx="2">
                  <c:v>35977</c:v>
                </c:pt>
                <c:pt idx="3">
                  <c:v>36069</c:v>
                </c:pt>
                <c:pt idx="4">
                  <c:v>36161</c:v>
                </c:pt>
                <c:pt idx="5">
                  <c:v>36251</c:v>
                </c:pt>
                <c:pt idx="6">
                  <c:v>36342</c:v>
                </c:pt>
                <c:pt idx="7">
                  <c:v>36434</c:v>
                </c:pt>
                <c:pt idx="8">
                  <c:v>36526</c:v>
                </c:pt>
                <c:pt idx="9">
                  <c:v>36617</c:v>
                </c:pt>
                <c:pt idx="10">
                  <c:v>36708</c:v>
                </c:pt>
                <c:pt idx="11">
                  <c:v>36800</c:v>
                </c:pt>
                <c:pt idx="12">
                  <c:v>36892</c:v>
                </c:pt>
                <c:pt idx="13">
                  <c:v>36982</c:v>
                </c:pt>
                <c:pt idx="14">
                  <c:v>37073</c:v>
                </c:pt>
                <c:pt idx="15">
                  <c:v>37165</c:v>
                </c:pt>
                <c:pt idx="16">
                  <c:v>37257</c:v>
                </c:pt>
                <c:pt idx="17">
                  <c:v>37347</c:v>
                </c:pt>
                <c:pt idx="18">
                  <c:v>37438</c:v>
                </c:pt>
                <c:pt idx="19">
                  <c:v>37530</c:v>
                </c:pt>
                <c:pt idx="20">
                  <c:v>37622</c:v>
                </c:pt>
                <c:pt idx="21">
                  <c:v>37712</c:v>
                </c:pt>
                <c:pt idx="22">
                  <c:v>37803</c:v>
                </c:pt>
                <c:pt idx="23">
                  <c:v>37895</c:v>
                </c:pt>
                <c:pt idx="24">
                  <c:v>37987</c:v>
                </c:pt>
                <c:pt idx="25">
                  <c:v>38078</c:v>
                </c:pt>
                <c:pt idx="26">
                  <c:v>38169</c:v>
                </c:pt>
                <c:pt idx="27">
                  <c:v>38261</c:v>
                </c:pt>
                <c:pt idx="28">
                  <c:v>38353</c:v>
                </c:pt>
                <c:pt idx="29">
                  <c:v>38443</c:v>
                </c:pt>
                <c:pt idx="30">
                  <c:v>38534</c:v>
                </c:pt>
                <c:pt idx="31">
                  <c:v>38626</c:v>
                </c:pt>
                <c:pt idx="32">
                  <c:v>38718</c:v>
                </c:pt>
                <c:pt idx="33">
                  <c:v>38808</c:v>
                </c:pt>
                <c:pt idx="34">
                  <c:v>38899</c:v>
                </c:pt>
                <c:pt idx="35">
                  <c:v>38991</c:v>
                </c:pt>
                <c:pt idx="36">
                  <c:v>39083</c:v>
                </c:pt>
                <c:pt idx="37">
                  <c:v>39173</c:v>
                </c:pt>
                <c:pt idx="38">
                  <c:v>39264</c:v>
                </c:pt>
                <c:pt idx="39">
                  <c:v>39356</c:v>
                </c:pt>
                <c:pt idx="40">
                  <c:v>39448</c:v>
                </c:pt>
                <c:pt idx="41">
                  <c:v>39539</c:v>
                </c:pt>
                <c:pt idx="42">
                  <c:v>39630</c:v>
                </c:pt>
                <c:pt idx="43">
                  <c:v>39722</c:v>
                </c:pt>
                <c:pt idx="44">
                  <c:v>39814</c:v>
                </c:pt>
                <c:pt idx="45">
                  <c:v>39904</c:v>
                </c:pt>
                <c:pt idx="46">
                  <c:v>39995</c:v>
                </c:pt>
                <c:pt idx="47">
                  <c:v>40087</c:v>
                </c:pt>
                <c:pt idx="48">
                  <c:v>40179</c:v>
                </c:pt>
                <c:pt idx="49">
                  <c:v>40269</c:v>
                </c:pt>
                <c:pt idx="50">
                  <c:v>40360</c:v>
                </c:pt>
                <c:pt idx="51">
                  <c:v>40452</c:v>
                </c:pt>
                <c:pt idx="52">
                  <c:v>40544</c:v>
                </c:pt>
                <c:pt idx="53">
                  <c:v>40634</c:v>
                </c:pt>
                <c:pt idx="54">
                  <c:v>40725</c:v>
                </c:pt>
                <c:pt idx="55">
                  <c:v>40817</c:v>
                </c:pt>
                <c:pt idx="56">
                  <c:v>40909</c:v>
                </c:pt>
                <c:pt idx="57">
                  <c:v>41000</c:v>
                </c:pt>
                <c:pt idx="58">
                  <c:v>41091</c:v>
                </c:pt>
                <c:pt idx="59">
                  <c:v>41183</c:v>
                </c:pt>
                <c:pt idx="60">
                  <c:v>41275</c:v>
                </c:pt>
                <c:pt idx="61">
                  <c:v>41365</c:v>
                </c:pt>
                <c:pt idx="62">
                  <c:v>41456</c:v>
                </c:pt>
                <c:pt idx="63">
                  <c:v>41548</c:v>
                </c:pt>
                <c:pt idx="64">
                  <c:v>41640</c:v>
                </c:pt>
                <c:pt idx="65">
                  <c:v>41730</c:v>
                </c:pt>
              </c:strCache>
            </c:strRef>
          </c:cat>
          <c:val>
            <c:numRef>
              <c:f>Data1!$B$3:$B$68</c:f>
              <c:numCache>
                <c:ptCount val="66"/>
                <c:pt idx="0">
                  <c:v>-1.7247247257312688</c:v>
                </c:pt>
                <c:pt idx="1">
                  <c:v>-1.4886038183055867</c:v>
                </c:pt>
                <c:pt idx="2">
                  <c:v>-2.2275173114382256</c:v>
                </c:pt>
                <c:pt idx="3">
                  <c:v>-2.1112833524849193</c:v>
                </c:pt>
                <c:pt idx="4">
                  <c:v>-1.6706953500234136</c:v>
                </c:pt>
                <c:pt idx="5">
                  <c:v>-1.3444341572082767</c:v>
                </c:pt>
                <c:pt idx="6">
                  <c:v>0.6409350722668918</c:v>
                </c:pt>
                <c:pt idx="7">
                  <c:v>1.195690518725352</c:v>
                </c:pt>
                <c:pt idx="8">
                  <c:v>1.8353607969386732</c:v>
                </c:pt>
                <c:pt idx="9">
                  <c:v>0.548210685677625</c:v>
                </c:pt>
                <c:pt idx="10">
                  <c:v>0.40801776533293427</c:v>
                </c:pt>
                <c:pt idx="11">
                  <c:v>-0.2533754244632483</c:v>
                </c:pt>
                <c:pt idx="12">
                  <c:v>-0.5880441862283007</c:v>
                </c:pt>
                <c:pt idx="13">
                  <c:v>-0.07204593604425234</c:v>
                </c:pt>
                <c:pt idx="14">
                  <c:v>-0.3498127422620473</c:v>
                </c:pt>
                <c:pt idx="15">
                  <c:v>0.46577171460114497</c:v>
                </c:pt>
                <c:pt idx="16">
                  <c:v>0.2920598776222099</c:v>
                </c:pt>
                <c:pt idx="17">
                  <c:v>0.6880809078536188</c:v>
                </c:pt>
                <c:pt idx="18">
                  <c:v>0.9300005964086119</c:v>
                </c:pt>
                <c:pt idx="19">
                  <c:v>1.5777414268052994</c:v>
                </c:pt>
                <c:pt idx="20">
                  <c:v>0.9522684727277961</c:v>
                </c:pt>
                <c:pt idx="21">
                  <c:v>0.40751672358984087</c:v>
                </c:pt>
                <c:pt idx="22">
                  <c:v>1.2519664668937522</c:v>
                </c:pt>
                <c:pt idx="23">
                  <c:v>1.7026683534061635</c:v>
                </c:pt>
                <c:pt idx="24">
                  <c:v>2.371694781414857</c:v>
                </c:pt>
                <c:pt idx="25">
                  <c:v>2.2256123881118053</c:v>
                </c:pt>
                <c:pt idx="26">
                  <c:v>1.7891451090533985</c:v>
                </c:pt>
                <c:pt idx="27">
                  <c:v>1.2780266191254774</c:v>
                </c:pt>
                <c:pt idx="28">
                  <c:v>1.7059109510139059</c:v>
                </c:pt>
                <c:pt idx="29">
                  <c:v>2.7828388689576133</c:v>
                </c:pt>
                <c:pt idx="30">
                  <c:v>2.7013505923660563</c:v>
                </c:pt>
                <c:pt idx="31">
                  <c:v>1.9602140548168772</c:v>
                </c:pt>
                <c:pt idx="32">
                  <c:v>1.839457370868491</c:v>
                </c:pt>
                <c:pt idx="33">
                  <c:v>1.4272996038600325</c:v>
                </c:pt>
                <c:pt idx="34">
                  <c:v>1.1087272852802164</c:v>
                </c:pt>
                <c:pt idx="35">
                  <c:v>1.010120880944006</c:v>
                </c:pt>
                <c:pt idx="36">
                  <c:v>2.03448094467372</c:v>
                </c:pt>
                <c:pt idx="37">
                  <c:v>2.502624355733221</c:v>
                </c:pt>
                <c:pt idx="38">
                  <c:v>2.921238346089323</c:v>
                </c:pt>
                <c:pt idx="39">
                  <c:v>3.526921862610647</c:v>
                </c:pt>
                <c:pt idx="40">
                  <c:v>2.8801088970587276</c:v>
                </c:pt>
                <c:pt idx="41">
                  <c:v>1.9109652193983444</c:v>
                </c:pt>
                <c:pt idx="42">
                  <c:v>0.9128461975634025</c:v>
                </c:pt>
                <c:pt idx="43">
                  <c:v>-0.4846217086200118</c:v>
                </c:pt>
                <c:pt idx="44">
                  <c:v>-1.6431281900444596</c:v>
                </c:pt>
                <c:pt idx="45">
                  <c:v>-1.8781405474279873</c:v>
                </c:pt>
                <c:pt idx="46">
                  <c:v>-2.0039135382738236</c:v>
                </c:pt>
                <c:pt idx="47">
                  <c:v>-1.613526415703782</c:v>
                </c:pt>
                <c:pt idx="48">
                  <c:v>-1.2011764705882395</c:v>
                </c:pt>
                <c:pt idx="49">
                  <c:v>-0.9931789473684313</c:v>
                </c:pt>
                <c:pt idx="50">
                  <c:v>-0.12193267249950826</c:v>
                </c:pt>
                <c:pt idx="51">
                  <c:v>-0.6588984981043989</c:v>
                </c:pt>
                <c:pt idx="52">
                  <c:v>-0.6946565802661141</c:v>
                </c:pt>
                <c:pt idx="53">
                  <c:v>-0.7662673454487654</c:v>
                </c:pt>
                <c:pt idx="54">
                  <c:v>-0.663527665881568</c:v>
                </c:pt>
                <c:pt idx="55">
                  <c:v>-0.5024919536607911</c:v>
                </c:pt>
                <c:pt idx="56">
                  <c:v>-0.6489236284316013</c:v>
                </c:pt>
                <c:pt idx="57">
                  <c:v>-0.7462063031495245</c:v>
                </c:pt>
                <c:pt idx="58">
                  <c:v>-0.8407109561052608</c:v>
                </c:pt>
                <c:pt idx="59">
                  <c:v>-0.8940209116982425</c:v>
                </c:pt>
                <c:pt idx="60">
                  <c:v>-0.9017707006132745</c:v>
                </c:pt>
                <c:pt idx="61">
                  <c:v>-0.7734748556314283</c:v>
                </c:pt>
                <c:pt idx="62">
                  <c:v>-0.6502007349683818</c:v>
                </c:pt>
                <c:pt idx="63">
                  <c:v>-0.5107120426677889</c:v>
                </c:pt>
                <c:pt idx="64">
                  <c:v>-0.35608406096744405</c:v>
                </c:pt>
                <c:pt idx="65">
                  <c:v>-0.2166928282102258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Data1!$B$1</c:f>
              <c:strCache>
                <c:ptCount val="1"/>
                <c:pt idx="0">
                  <c:v>Output Gap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Data1!$A$3:$A$68</c:f>
              <c:strCache>
                <c:ptCount val="66"/>
                <c:pt idx="0">
                  <c:v>35796</c:v>
                </c:pt>
                <c:pt idx="1">
                  <c:v>35886</c:v>
                </c:pt>
                <c:pt idx="2">
                  <c:v>35977</c:v>
                </c:pt>
                <c:pt idx="3">
                  <c:v>36069</c:v>
                </c:pt>
                <c:pt idx="4">
                  <c:v>36161</c:v>
                </c:pt>
                <c:pt idx="5">
                  <c:v>36251</c:v>
                </c:pt>
                <c:pt idx="6">
                  <c:v>36342</c:v>
                </c:pt>
                <c:pt idx="7">
                  <c:v>36434</c:v>
                </c:pt>
                <c:pt idx="8">
                  <c:v>36526</c:v>
                </c:pt>
                <c:pt idx="9">
                  <c:v>36617</c:v>
                </c:pt>
                <c:pt idx="10">
                  <c:v>36708</c:v>
                </c:pt>
                <c:pt idx="11">
                  <c:v>36800</c:v>
                </c:pt>
                <c:pt idx="12">
                  <c:v>36892</c:v>
                </c:pt>
                <c:pt idx="13">
                  <c:v>36982</c:v>
                </c:pt>
                <c:pt idx="14">
                  <c:v>37073</c:v>
                </c:pt>
                <c:pt idx="15">
                  <c:v>37165</c:v>
                </c:pt>
                <c:pt idx="16">
                  <c:v>37257</c:v>
                </c:pt>
                <c:pt idx="17">
                  <c:v>37347</c:v>
                </c:pt>
                <c:pt idx="18">
                  <c:v>37438</c:v>
                </c:pt>
                <c:pt idx="19">
                  <c:v>37530</c:v>
                </c:pt>
                <c:pt idx="20">
                  <c:v>37622</c:v>
                </c:pt>
                <c:pt idx="21">
                  <c:v>37712</c:v>
                </c:pt>
                <c:pt idx="22">
                  <c:v>37803</c:v>
                </c:pt>
                <c:pt idx="23">
                  <c:v>37895</c:v>
                </c:pt>
                <c:pt idx="24">
                  <c:v>37987</c:v>
                </c:pt>
                <c:pt idx="25">
                  <c:v>38078</c:v>
                </c:pt>
                <c:pt idx="26">
                  <c:v>38169</c:v>
                </c:pt>
                <c:pt idx="27">
                  <c:v>38261</c:v>
                </c:pt>
                <c:pt idx="28">
                  <c:v>38353</c:v>
                </c:pt>
                <c:pt idx="29">
                  <c:v>38443</c:v>
                </c:pt>
                <c:pt idx="30">
                  <c:v>38534</c:v>
                </c:pt>
                <c:pt idx="31">
                  <c:v>38626</c:v>
                </c:pt>
                <c:pt idx="32">
                  <c:v>38718</c:v>
                </c:pt>
                <c:pt idx="33">
                  <c:v>38808</c:v>
                </c:pt>
                <c:pt idx="34">
                  <c:v>38899</c:v>
                </c:pt>
                <c:pt idx="35">
                  <c:v>38991</c:v>
                </c:pt>
                <c:pt idx="36">
                  <c:v>39083</c:v>
                </c:pt>
                <c:pt idx="37">
                  <c:v>39173</c:v>
                </c:pt>
                <c:pt idx="38">
                  <c:v>39264</c:v>
                </c:pt>
                <c:pt idx="39">
                  <c:v>39356</c:v>
                </c:pt>
                <c:pt idx="40">
                  <c:v>39448</c:v>
                </c:pt>
                <c:pt idx="41">
                  <c:v>39539</c:v>
                </c:pt>
                <c:pt idx="42">
                  <c:v>39630</c:v>
                </c:pt>
                <c:pt idx="43">
                  <c:v>39722</c:v>
                </c:pt>
                <c:pt idx="44">
                  <c:v>39814</c:v>
                </c:pt>
                <c:pt idx="45">
                  <c:v>39904</c:v>
                </c:pt>
                <c:pt idx="46">
                  <c:v>39995</c:v>
                </c:pt>
                <c:pt idx="47">
                  <c:v>40087</c:v>
                </c:pt>
                <c:pt idx="48">
                  <c:v>40179</c:v>
                </c:pt>
                <c:pt idx="49">
                  <c:v>40269</c:v>
                </c:pt>
                <c:pt idx="50">
                  <c:v>40360</c:v>
                </c:pt>
                <c:pt idx="51">
                  <c:v>40452</c:v>
                </c:pt>
                <c:pt idx="52">
                  <c:v>40544</c:v>
                </c:pt>
                <c:pt idx="53">
                  <c:v>40634</c:v>
                </c:pt>
                <c:pt idx="54">
                  <c:v>40725</c:v>
                </c:pt>
                <c:pt idx="55">
                  <c:v>40817</c:v>
                </c:pt>
                <c:pt idx="56">
                  <c:v>40909</c:v>
                </c:pt>
                <c:pt idx="57">
                  <c:v>41000</c:v>
                </c:pt>
                <c:pt idx="58">
                  <c:v>41091</c:v>
                </c:pt>
                <c:pt idx="59">
                  <c:v>41183</c:v>
                </c:pt>
                <c:pt idx="60">
                  <c:v>41275</c:v>
                </c:pt>
                <c:pt idx="61">
                  <c:v>41365</c:v>
                </c:pt>
                <c:pt idx="62">
                  <c:v>41456</c:v>
                </c:pt>
                <c:pt idx="63">
                  <c:v>41548</c:v>
                </c:pt>
                <c:pt idx="64">
                  <c:v>41640</c:v>
                </c:pt>
                <c:pt idx="65">
                  <c:v>41730</c:v>
                </c:pt>
              </c:strCache>
            </c:strRef>
          </c:cat>
          <c:val>
            <c:numRef>
              <c:f>Data1!$B$3:$B$68</c:f>
              <c:numCache>
                <c:ptCount val="66"/>
                <c:pt idx="0">
                  <c:v>-1.7247247257312688</c:v>
                </c:pt>
                <c:pt idx="1">
                  <c:v>-1.4886038183055867</c:v>
                </c:pt>
                <c:pt idx="2">
                  <c:v>-2.2275173114382256</c:v>
                </c:pt>
                <c:pt idx="3">
                  <c:v>-2.1112833524849193</c:v>
                </c:pt>
                <c:pt idx="4">
                  <c:v>-1.6706953500234136</c:v>
                </c:pt>
                <c:pt idx="5">
                  <c:v>-1.3444341572082767</c:v>
                </c:pt>
                <c:pt idx="6">
                  <c:v>0.6409350722668918</c:v>
                </c:pt>
                <c:pt idx="7">
                  <c:v>1.195690518725352</c:v>
                </c:pt>
                <c:pt idx="8">
                  <c:v>1.8353607969386732</c:v>
                </c:pt>
                <c:pt idx="9">
                  <c:v>0.548210685677625</c:v>
                </c:pt>
                <c:pt idx="10">
                  <c:v>0.40801776533293427</c:v>
                </c:pt>
                <c:pt idx="11">
                  <c:v>-0.2533754244632483</c:v>
                </c:pt>
                <c:pt idx="12">
                  <c:v>-0.5880441862283007</c:v>
                </c:pt>
                <c:pt idx="13">
                  <c:v>-0.07204593604425234</c:v>
                </c:pt>
                <c:pt idx="14">
                  <c:v>-0.3498127422620473</c:v>
                </c:pt>
                <c:pt idx="15">
                  <c:v>0.46577171460114497</c:v>
                </c:pt>
                <c:pt idx="16">
                  <c:v>0.2920598776222099</c:v>
                </c:pt>
                <c:pt idx="17">
                  <c:v>0.6880809078536188</c:v>
                </c:pt>
                <c:pt idx="18">
                  <c:v>0.9300005964086119</c:v>
                </c:pt>
                <c:pt idx="19">
                  <c:v>1.5777414268052994</c:v>
                </c:pt>
                <c:pt idx="20">
                  <c:v>0.9522684727277961</c:v>
                </c:pt>
                <c:pt idx="21">
                  <c:v>0.40751672358984087</c:v>
                </c:pt>
                <c:pt idx="22">
                  <c:v>1.2519664668937522</c:v>
                </c:pt>
                <c:pt idx="23">
                  <c:v>1.7026683534061635</c:v>
                </c:pt>
                <c:pt idx="24">
                  <c:v>2.371694781414857</c:v>
                </c:pt>
                <c:pt idx="25">
                  <c:v>2.2256123881118053</c:v>
                </c:pt>
                <c:pt idx="26">
                  <c:v>1.7891451090533985</c:v>
                </c:pt>
                <c:pt idx="27">
                  <c:v>1.2780266191254774</c:v>
                </c:pt>
                <c:pt idx="28">
                  <c:v>1.7059109510139059</c:v>
                </c:pt>
                <c:pt idx="29">
                  <c:v>2.7828388689576133</c:v>
                </c:pt>
                <c:pt idx="30">
                  <c:v>2.7013505923660563</c:v>
                </c:pt>
                <c:pt idx="31">
                  <c:v>1.9602140548168772</c:v>
                </c:pt>
                <c:pt idx="32">
                  <c:v>1.839457370868491</c:v>
                </c:pt>
                <c:pt idx="33">
                  <c:v>1.4272996038600325</c:v>
                </c:pt>
                <c:pt idx="34">
                  <c:v>1.1087272852802164</c:v>
                </c:pt>
                <c:pt idx="35">
                  <c:v>1.010120880944006</c:v>
                </c:pt>
                <c:pt idx="36">
                  <c:v>2.03448094467372</c:v>
                </c:pt>
                <c:pt idx="37">
                  <c:v>2.502624355733221</c:v>
                </c:pt>
                <c:pt idx="38">
                  <c:v>2.921238346089323</c:v>
                </c:pt>
                <c:pt idx="39">
                  <c:v>3.526921862610647</c:v>
                </c:pt>
                <c:pt idx="40">
                  <c:v>2.8801088970587276</c:v>
                </c:pt>
                <c:pt idx="41">
                  <c:v>1.9109652193983444</c:v>
                </c:pt>
                <c:pt idx="42">
                  <c:v>0.9128461975634025</c:v>
                </c:pt>
                <c:pt idx="43">
                  <c:v>-0.4846217086200118</c:v>
                </c:pt>
                <c:pt idx="44">
                  <c:v>-1.6431281900444596</c:v>
                </c:pt>
                <c:pt idx="45">
                  <c:v>-1.8781405474279873</c:v>
                </c:pt>
                <c:pt idx="46">
                  <c:v>-2.0039135382738236</c:v>
                </c:pt>
                <c:pt idx="47">
                  <c:v>-1.613526415703782</c:v>
                </c:pt>
                <c:pt idx="48">
                  <c:v>-1.2011764705882395</c:v>
                </c:pt>
                <c:pt idx="49">
                  <c:v>-0.9931789473684313</c:v>
                </c:pt>
                <c:pt idx="50">
                  <c:v>-0.12193267249950826</c:v>
                </c:pt>
                <c:pt idx="51">
                  <c:v>-0.6588984981043989</c:v>
                </c:pt>
                <c:pt idx="52">
                  <c:v>-0.6946565802661141</c:v>
                </c:pt>
                <c:pt idx="53">
                  <c:v>-0.7662673454487654</c:v>
                </c:pt>
                <c:pt idx="54">
                  <c:v>-0.663527665881568</c:v>
                </c:pt>
                <c:pt idx="55">
                  <c:v>-0.5024919536607911</c:v>
                </c:pt>
                <c:pt idx="56">
                  <c:v>-0.6489236284316013</c:v>
                </c:pt>
                <c:pt idx="57">
                  <c:v>-0.7462063031495245</c:v>
                </c:pt>
                <c:pt idx="58">
                  <c:v>-0.8407109561052608</c:v>
                </c:pt>
                <c:pt idx="59">
                  <c:v>-0.8940209116982425</c:v>
                </c:pt>
                <c:pt idx="60">
                  <c:v>-0.9017707006132745</c:v>
                </c:pt>
                <c:pt idx="61">
                  <c:v>-0.7734748556314283</c:v>
                </c:pt>
                <c:pt idx="62">
                  <c:v>-0.6502007349683818</c:v>
                </c:pt>
                <c:pt idx="63">
                  <c:v>-0.5107120426677889</c:v>
                </c:pt>
                <c:pt idx="64">
                  <c:v>-0.35608406096744405</c:v>
                </c:pt>
                <c:pt idx="65">
                  <c:v>-0.2166928282102258</c:v>
                </c:pt>
              </c:numCache>
            </c:numRef>
          </c: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Data1!$B$3:$B$68</c:f>
              <c:numCache>
                <c:ptCount val="66"/>
                <c:pt idx="0">
                  <c:v>-1.7247247257312688</c:v>
                </c:pt>
                <c:pt idx="1">
                  <c:v>-1.4886038183055867</c:v>
                </c:pt>
                <c:pt idx="2">
                  <c:v>-2.2275173114382256</c:v>
                </c:pt>
                <c:pt idx="3">
                  <c:v>-2.1112833524849193</c:v>
                </c:pt>
                <c:pt idx="4">
                  <c:v>-1.6706953500234136</c:v>
                </c:pt>
                <c:pt idx="5">
                  <c:v>-1.3444341572082767</c:v>
                </c:pt>
                <c:pt idx="6">
                  <c:v>0.6409350722668918</c:v>
                </c:pt>
                <c:pt idx="7">
                  <c:v>1.195690518725352</c:v>
                </c:pt>
                <c:pt idx="8">
                  <c:v>1.8353607969386732</c:v>
                </c:pt>
                <c:pt idx="9">
                  <c:v>0.548210685677625</c:v>
                </c:pt>
                <c:pt idx="10">
                  <c:v>0.40801776533293427</c:v>
                </c:pt>
                <c:pt idx="11">
                  <c:v>-0.2533754244632483</c:v>
                </c:pt>
                <c:pt idx="12">
                  <c:v>-0.5880441862283007</c:v>
                </c:pt>
                <c:pt idx="13">
                  <c:v>-0.07204593604425234</c:v>
                </c:pt>
                <c:pt idx="14">
                  <c:v>-0.3498127422620473</c:v>
                </c:pt>
                <c:pt idx="15">
                  <c:v>0.46577171460114497</c:v>
                </c:pt>
                <c:pt idx="16">
                  <c:v>0.2920598776222099</c:v>
                </c:pt>
                <c:pt idx="17">
                  <c:v>0.6880809078536188</c:v>
                </c:pt>
                <c:pt idx="18">
                  <c:v>0.9300005964086119</c:v>
                </c:pt>
                <c:pt idx="19">
                  <c:v>1.5777414268052994</c:v>
                </c:pt>
                <c:pt idx="20">
                  <c:v>0.9522684727277961</c:v>
                </c:pt>
                <c:pt idx="21">
                  <c:v>0.40751672358984087</c:v>
                </c:pt>
                <c:pt idx="22">
                  <c:v>1.2519664668937522</c:v>
                </c:pt>
                <c:pt idx="23">
                  <c:v>1.7026683534061635</c:v>
                </c:pt>
                <c:pt idx="24">
                  <c:v>2.371694781414857</c:v>
                </c:pt>
                <c:pt idx="25">
                  <c:v>2.2256123881118053</c:v>
                </c:pt>
                <c:pt idx="26">
                  <c:v>1.7891451090533985</c:v>
                </c:pt>
                <c:pt idx="27">
                  <c:v>1.2780266191254774</c:v>
                </c:pt>
                <c:pt idx="28">
                  <c:v>1.7059109510139059</c:v>
                </c:pt>
                <c:pt idx="29">
                  <c:v>2.7828388689576133</c:v>
                </c:pt>
                <c:pt idx="30">
                  <c:v>2.7013505923660563</c:v>
                </c:pt>
                <c:pt idx="31">
                  <c:v>1.9602140548168772</c:v>
                </c:pt>
                <c:pt idx="32">
                  <c:v>1.839457370868491</c:v>
                </c:pt>
                <c:pt idx="33">
                  <c:v>1.4272996038600325</c:v>
                </c:pt>
                <c:pt idx="34">
                  <c:v>1.1087272852802164</c:v>
                </c:pt>
                <c:pt idx="35">
                  <c:v>1.010120880944006</c:v>
                </c:pt>
                <c:pt idx="36">
                  <c:v>2.03448094467372</c:v>
                </c:pt>
                <c:pt idx="37">
                  <c:v>2.502624355733221</c:v>
                </c:pt>
                <c:pt idx="38">
                  <c:v>2.921238346089323</c:v>
                </c:pt>
                <c:pt idx="39">
                  <c:v>3.526921862610647</c:v>
                </c:pt>
                <c:pt idx="40">
                  <c:v>2.8801088970587276</c:v>
                </c:pt>
                <c:pt idx="41">
                  <c:v>1.9109652193983444</c:v>
                </c:pt>
                <c:pt idx="42">
                  <c:v>0.9128461975634025</c:v>
                </c:pt>
                <c:pt idx="43">
                  <c:v>-0.4846217086200118</c:v>
                </c:pt>
                <c:pt idx="44">
                  <c:v>-1.6431281900444596</c:v>
                </c:pt>
                <c:pt idx="45">
                  <c:v>-1.8781405474279873</c:v>
                </c:pt>
                <c:pt idx="46">
                  <c:v>-2.0039135382738236</c:v>
                </c:pt>
                <c:pt idx="47">
                  <c:v>-1.613526415703782</c:v>
                </c:pt>
                <c:pt idx="48">
                  <c:v>-1.2011764705882395</c:v>
                </c:pt>
                <c:pt idx="49">
                  <c:v>-0.9931789473684313</c:v>
                </c:pt>
                <c:pt idx="50">
                  <c:v>-0.12193267249950826</c:v>
                </c:pt>
                <c:pt idx="51">
                  <c:v>-0.6588984981043989</c:v>
                </c:pt>
                <c:pt idx="52">
                  <c:v>-0.6946565802661141</c:v>
                </c:pt>
                <c:pt idx="53">
                  <c:v>-0.7662673454487654</c:v>
                </c:pt>
                <c:pt idx="54">
                  <c:v>-0.663527665881568</c:v>
                </c:pt>
                <c:pt idx="55">
                  <c:v>-0.5024919536607911</c:v>
                </c:pt>
                <c:pt idx="56">
                  <c:v>-0.6489236284316013</c:v>
                </c:pt>
                <c:pt idx="57">
                  <c:v>-0.7462063031495245</c:v>
                </c:pt>
                <c:pt idx="58">
                  <c:v>-0.8407109561052608</c:v>
                </c:pt>
                <c:pt idx="59">
                  <c:v>-0.8940209116982425</c:v>
                </c:pt>
                <c:pt idx="60">
                  <c:v>-0.9017707006132745</c:v>
                </c:pt>
                <c:pt idx="61">
                  <c:v>-0.7734748556314283</c:v>
                </c:pt>
                <c:pt idx="62">
                  <c:v>-0.6502007349683818</c:v>
                </c:pt>
                <c:pt idx="63">
                  <c:v>-0.5107120426677889</c:v>
                </c:pt>
                <c:pt idx="64">
                  <c:v>-0.35608406096744405</c:v>
                </c:pt>
                <c:pt idx="65">
                  <c:v>-0.2166928282102258</c:v>
                </c:pt>
              </c:numCache>
            </c:numRef>
          </c:val>
          <c:smooth val="0"/>
        </c:ser>
        <c:marker val="1"/>
        <c:axId val="36827912"/>
        <c:axId val="63015753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Data1!$B$3:$B$68</c:f>
              <c:numCache>
                <c:ptCount val="66"/>
                <c:pt idx="0">
                  <c:v>-1.7247247257312688</c:v>
                </c:pt>
                <c:pt idx="1">
                  <c:v>-1.4886038183055867</c:v>
                </c:pt>
                <c:pt idx="2">
                  <c:v>-2.2275173114382256</c:v>
                </c:pt>
                <c:pt idx="3">
                  <c:v>-2.1112833524849193</c:v>
                </c:pt>
                <c:pt idx="4">
                  <c:v>-1.6706953500234136</c:v>
                </c:pt>
                <c:pt idx="5">
                  <c:v>-1.3444341572082767</c:v>
                </c:pt>
                <c:pt idx="6">
                  <c:v>0.6409350722668918</c:v>
                </c:pt>
                <c:pt idx="7">
                  <c:v>1.195690518725352</c:v>
                </c:pt>
                <c:pt idx="8">
                  <c:v>1.8353607969386732</c:v>
                </c:pt>
                <c:pt idx="9">
                  <c:v>0.548210685677625</c:v>
                </c:pt>
                <c:pt idx="10">
                  <c:v>0.40801776533293427</c:v>
                </c:pt>
                <c:pt idx="11">
                  <c:v>-0.2533754244632483</c:v>
                </c:pt>
                <c:pt idx="12">
                  <c:v>-0.5880441862283007</c:v>
                </c:pt>
                <c:pt idx="13">
                  <c:v>-0.07204593604425234</c:v>
                </c:pt>
                <c:pt idx="14">
                  <c:v>-0.3498127422620473</c:v>
                </c:pt>
                <c:pt idx="15">
                  <c:v>0.46577171460114497</c:v>
                </c:pt>
                <c:pt idx="16">
                  <c:v>0.2920598776222099</c:v>
                </c:pt>
                <c:pt idx="17">
                  <c:v>0.6880809078536188</c:v>
                </c:pt>
                <c:pt idx="18">
                  <c:v>0.9300005964086119</c:v>
                </c:pt>
                <c:pt idx="19">
                  <c:v>1.5777414268052994</c:v>
                </c:pt>
                <c:pt idx="20">
                  <c:v>0.9522684727277961</c:v>
                </c:pt>
                <c:pt idx="21">
                  <c:v>0.40751672358984087</c:v>
                </c:pt>
                <c:pt idx="22">
                  <c:v>1.2519664668937522</c:v>
                </c:pt>
                <c:pt idx="23">
                  <c:v>1.7026683534061635</c:v>
                </c:pt>
                <c:pt idx="24">
                  <c:v>2.371694781414857</c:v>
                </c:pt>
                <c:pt idx="25">
                  <c:v>2.2256123881118053</c:v>
                </c:pt>
                <c:pt idx="26">
                  <c:v>1.7891451090533985</c:v>
                </c:pt>
                <c:pt idx="27">
                  <c:v>1.2780266191254774</c:v>
                </c:pt>
                <c:pt idx="28">
                  <c:v>1.7059109510139059</c:v>
                </c:pt>
                <c:pt idx="29">
                  <c:v>2.7828388689576133</c:v>
                </c:pt>
                <c:pt idx="30">
                  <c:v>2.7013505923660563</c:v>
                </c:pt>
                <c:pt idx="31">
                  <c:v>1.9602140548168772</c:v>
                </c:pt>
                <c:pt idx="32">
                  <c:v>1.839457370868491</c:v>
                </c:pt>
                <c:pt idx="33">
                  <c:v>1.4272996038600325</c:v>
                </c:pt>
                <c:pt idx="34">
                  <c:v>1.1087272852802164</c:v>
                </c:pt>
                <c:pt idx="35">
                  <c:v>1.010120880944006</c:v>
                </c:pt>
                <c:pt idx="36">
                  <c:v>2.03448094467372</c:v>
                </c:pt>
                <c:pt idx="37">
                  <c:v>2.502624355733221</c:v>
                </c:pt>
                <c:pt idx="38">
                  <c:v>2.921238346089323</c:v>
                </c:pt>
                <c:pt idx="39">
                  <c:v>3.526921862610647</c:v>
                </c:pt>
                <c:pt idx="40">
                  <c:v>2.8801088970587276</c:v>
                </c:pt>
                <c:pt idx="41">
                  <c:v>1.9109652193983444</c:v>
                </c:pt>
                <c:pt idx="42">
                  <c:v>0.9128461975634025</c:v>
                </c:pt>
                <c:pt idx="43">
                  <c:v>-0.4846217086200118</c:v>
                </c:pt>
                <c:pt idx="44">
                  <c:v>-1.6431281900444596</c:v>
                </c:pt>
                <c:pt idx="45">
                  <c:v>-1.8781405474279873</c:v>
                </c:pt>
                <c:pt idx="46">
                  <c:v>-2.0039135382738236</c:v>
                </c:pt>
                <c:pt idx="47">
                  <c:v>-1.613526415703782</c:v>
                </c:pt>
                <c:pt idx="48">
                  <c:v>-1.2011764705882395</c:v>
                </c:pt>
                <c:pt idx="49">
                  <c:v>-0.9931789473684313</c:v>
                </c:pt>
                <c:pt idx="50">
                  <c:v>-0.12193267249950826</c:v>
                </c:pt>
                <c:pt idx="51">
                  <c:v>-0.6588984981043989</c:v>
                </c:pt>
                <c:pt idx="52">
                  <c:v>-0.6946565802661141</c:v>
                </c:pt>
                <c:pt idx="53">
                  <c:v>-0.7662673454487654</c:v>
                </c:pt>
                <c:pt idx="54">
                  <c:v>-0.663527665881568</c:v>
                </c:pt>
                <c:pt idx="55">
                  <c:v>-0.5024919536607911</c:v>
                </c:pt>
                <c:pt idx="56">
                  <c:v>-0.6489236284316013</c:v>
                </c:pt>
                <c:pt idx="57">
                  <c:v>-0.7462063031495245</c:v>
                </c:pt>
                <c:pt idx="58">
                  <c:v>-0.8407109561052608</c:v>
                </c:pt>
                <c:pt idx="59">
                  <c:v>-0.8940209116982425</c:v>
                </c:pt>
                <c:pt idx="60">
                  <c:v>-0.9017707006132745</c:v>
                </c:pt>
                <c:pt idx="61">
                  <c:v>-0.7734748556314283</c:v>
                </c:pt>
                <c:pt idx="62">
                  <c:v>-0.6502007349683818</c:v>
                </c:pt>
                <c:pt idx="63">
                  <c:v>-0.5107120426677889</c:v>
                </c:pt>
                <c:pt idx="64">
                  <c:v>-0.35608406096744405</c:v>
                </c:pt>
                <c:pt idx="65">
                  <c:v>-0.2166928282102258</c:v>
                </c:pt>
              </c:numCache>
            </c:numRef>
          </c:val>
          <c:smooth val="0"/>
        </c:ser>
        <c:marker val="1"/>
        <c:axId val="30270866"/>
        <c:axId val="4002339"/>
      </c:lineChart>
      <c:dateAx>
        <c:axId val="3682791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3015753"/>
        <c:crossesAt val="-2"/>
        <c:auto val="0"/>
        <c:baseTimeUnit val="months"/>
        <c:majorUnit val="2"/>
        <c:majorTimeUnit val="years"/>
        <c:minorUnit val="11"/>
        <c:minorTimeUnit val="days"/>
        <c:noMultiLvlLbl val="0"/>
      </c:dateAx>
      <c:valAx>
        <c:axId val="630157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 GDP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827912"/>
        <c:crossesAt val="1"/>
        <c:crossBetween val="between"/>
        <c:dispUnits/>
      </c:valAx>
      <c:dateAx>
        <c:axId val="30270866"/>
        <c:scaling>
          <c:orientation val="minMax"/>
        </c:scaling>
        <c:axPos val="b"/>
        <c:delete val="1"/>
        <c:majorTickMark val="out"/>
        <c:minorTickMark val="none"/>
        <c:tickLblPos val="none"/>
        <c:crossAx val="4002339"/>
        <c:crosses val="autoZero"/>
        <c:auto val="0"/>
        <c:noMultiLvlLbl val="0"/>
      </c:dateAx>
      <c:valAx>
        <c:axId val="40023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 GDP</a:t>
                </a:r>
              </a:p>
            </c:rich>
          </c:tx>
          <c:layout>
            <c:manualLayout>
              <c:xMode val="factor"/>
              <c:yMode val="factor"/>
              <c:x val="0.0175"/>
              <c:y val="0.14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27086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495"/>
          <c:w val="0.99375"/>
          <c:h val="0.95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Data2!$B$23:$B$38</c:f>
              <c:strCache>
                <c:ptCount val="16"/>
                <c:pt idx="0">
                  <c:v>1995*</c:v>
                </c:pt>
                <c:pt idx="1">
                  <c:v>1996*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strCache>
            </c:strRef>
          </c:cat>
          <c:val>
            <c:numRef>
              <c:f>Data2!$E$23:$E$38</c:f>
              <c:numCache>
                <c:ptCount val="16"/>
                <c:pt idx="0">
                  <c:v>3.03753092446111</c:v>
                </c:pt>
                <c:pt idx="1">
                  <c:v>3.054741212924226</c:v>
                </c:pt>
                <c:pt idx="2">
                  <c:v>1.7963474600783969</c:v>
                </c:pt>
                <c:pt idx="3">
                  <c:v>2.2809952726494562</c:v>
                </c:pt>
                <c:pt idx="4">
                  <c:v>0.1208482033271021</c:v>
                </c:pt>
                <c:pt idx="5">
                  <c:v>0.5284675172051546</c:v>
                </c:pt>
                <c:pt idx="6">
                  <c:v>1.1881430589336601</c:v>
                </c:pt>
                <c:pt idx="7">
                  <c:v>1.944537309674631</c:v>
                </c:pt>
                <c:pt idx="8">
                  <c:v>3.2504228696079522</c:v>
                </c:pt>
                <c:pt idx="9">
                  <c:v>3.846128866406266</c:v>
                </c:pt>
                <c:pt idx="10">
                  <c:v>4.59195934938242</c:v>
                </c:pt>
                <c:pt idx="11">
                  <c:v>4.388255150622249</c:v>
                </c:pt>
                <c:pt idx="12">
                  <c:v>3.413923681910865</c:v>
                </c:pt>
                <c:pt idx="13">
                  <c:v>3.0891395127083814</c:v>
                </c:pt>
                <c:pt idx="14">
                  <c:v>-2.1095011541837807</c:v>
                </c:pt>
                <c:pt idx="15">
                  <c:v>-3.3360627591853986</c:v>
                </c:pt>
              </c:numCache>
            </c:numRef>
          </c:val>
          <c:smooth val="0"/>
        </c:ser>
        <c:marker val="1"/>
        <c:axId val="36021052"/>
        <c:axId val="55754013"/>
      </c:lineChart>
      <c:catAx>
        <c:axId val="36021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54013"/>
        <c:crosses val="autoZero"/>
        <c:auto val="1"/>
        <c:lblOffset val="100"/>
        <c:tickLblSkip val="1"/>
        <c:noMultiLvlLbl val="0"/>
      </c:catAx>
      <c:valAx>
        <c:axId val="557540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%  of GDP</a:t>
                </a:r>
              </a:p>
            </c:rich>
          </c:tx>
          <c:layout>
            <c:manualLayout>
              <c:xMode val="factor"/>
              <c:yMode val="factor"/>
              <c:x val="0.0305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0210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475"/>
          <c:w val="0.9725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Data3!$B$2</c:f>
              <c:strCache>
                <c:ptCount val="1"/>
                <c:pt idx="0">
                  <c:v>Budget 2005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Data3!$A$3:$A$13</c:f>
              <c:numCach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Data3!$B$3:$B$13</c:f>
              <c:numCache>
                <c:ptCount val="11"/>
                <c:pt idx="1">
                  <c:v>51145</c:v>
                </c:pt>
                <c:pt idx="2">
                  <c:v>53297.00000000001</c:v>
                </c:pt>
                <c:pt idx="3">
                  <c:v>55008</c:v>
                </c:pt>
                <c:pt idx="4">
                  <c:v>57055.99999999999</c:v>
                </c:pt>
                <c:pt idx="5">
                  <c:v>60791.99999999999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Data3!$C$2</c:f>
              <c:strCache>
                <c:ptCount val="1"/>
                <c:pt idx="0">
                  <c:v>Budget 2006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Data3!$A$3:$A$13</c:f>
              <c:numCach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Data3!$C$3:$C$13</c:f>
              <c:numCache>
                <c:ptCount val="11"/>
                <c:pt idx="2">
                  <c:v>56651.99999999999</c:v>
                </c:pt>
                <c:pt idx="3">
                  <c:v>56190.00000000001</c:v>
                </c:pt>
                <c:pt idx="4">
                  <c:v>57781</c:v>
                </c:pt>
                <c:pt idx="5">
                  <c:v>59728</c:v>
                </c:pt>
                <c:pt idx="6">
                  <c:v>64157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Data3!$D$2</c:f>
              <c:strCache>
                <c:ptCount val="1"/>
                <c:pt idx="0">
                  <c:v>Budget 2007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Data3!$A$3:$A$13</c:f>
              <c:numCach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Data3!$D$3:$D$13</c:f>
              <c:numCache>
                <c:ptCount val="11"/>
                <c:pt idx="3">
                  <c:v>57000</c:v>
                </c:pt>
                <c:pt idx="4">
                  <c:v>59400</c:v>
                </c:pt>
                <c:pt idx="5">
                  <c:v>61200</c:v>
                </c:pt>
                <c:pt idx="6">
                  <c:v>63800</c:v>
                </c:pt>
                <c:pt idx="7">
                  <c:v>67000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Data3!$E$2</c:f>
              <c:strCache>
                <c:ptCount val="1"/>
                <c:pt idx="0">
                  <c:v>Budget 2008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Data3!$A$3:$A$13</c:f>
              <c:numCach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Data3!$E$3:$E$13</c:f>
              <c:numCache>
                <c:ptCount val="11"/>
                <c:pt idx="4">
                  <c:v>61936</c:v>
                </c:pt>
                <c:pt idx="5">
                  <c:v>61891.00000000001</c:v>
                </c:pt>
                <c:pt idx="6">
                  <c:v>63664</c:v>
                </c:pt>
                <c:pt idx="7">
                  <c:v>66416.00000000001</c:v>
                </c:pt>
                <c:pt idx="8">
                  <c:v>69159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Data3!$F$2</c:f>
              <c:strCache>
                <c:ptCount val="1"/>
                <c:pt idx="0">
                  <c:v>Budget 2009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Data3!$A$3:$A$13</c:f>
              <c:numCach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Data3!$F$3:$F$13</c:f>
              <c:numCache>
                <c:ptCount val="11"/>
                <c:pt idx="5">
                  <c:v>58873.99999999999</c:v>
                </c:pt>
                <c:pt idx="6">
                  <c:v>56771</c:v>
                </c:pt>
                <c:pt idx="7">
                  <c:v>57518</c:v>
                </c:pt>
                <c:pt idx="8">
                  <c:v>60538.00000000001</c:v>
                </c:pt>
                <c:pt idx="9">
                  <c:v>65045.99999999999</c:v>
                </c:pt>
              </c:numCache>
            </c:numRef>
          </c:val>
          <c:smooth val="0"/>
        </c:ser>
        <c:marker val="1"/>
        <c:axId val="32024070"/>
        <c:axId val="19781175"/>
      </c:lineChart>
      <c:lineChart>
        <c:grouping val="standard"/>
        <c:varyColors val="0"/>
        <c:ser>
          <c:idx val="5"/>
          <c:order val="5"/>
          <c:tx>
            <c:strRef>
              <c:f>Data3!$G$2</c:f>
              <c:strCache>
                <c:ptCount val="1"/>
                <c:pt idx="0">
                  <c:v>Budget 2010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Data3!$A$3:$A$13</c:f>
              <c:numCach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Data3!$G$3:$G$13</c:f>
              <c:numCache>
                <c:ptCount val="11"/>
                <c:pt idx="6">
                  <c:v>56406</c:v>
                </c:pt>
                <c:pt idx="7">
                  <c:v>60260</c:v>
                </c:pt>
                <c:pt idx="8">
                  <c:v>64468.99999999999</c:v>
                </c:pt>
                <c:pt idx="9">
                  <c:v>68530</c:v>
                </c:pt>
                <c:pt idx="10">
                  <c:v>72856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Data3!$H$2</c:f>
              <c:strCache>
                <c:ptCount val="1"/>
                <c:pt idx="0">
                  <c:v>Actual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Data3!$A$3:$A$13</c:f>
              <c:numCach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Data3!$H$3:$H$13</c:f>
              <c:numCache>
                <c:ptCount val="11"/>
                <c:pt idx="0">
                  <c:v>46219</c:v>
                </c:pt>
                <c:pt idx="1">
                  <c:v>51045</c:v>
                </c:pt>
                <c:pt idx="2">
                  <c:v>55735</c:v>
                </c:pt>
                <c:pt idx="3">
                  <c:v>58211</c:v>
                </c:pt>
                <c:pt idx="4">
                  <c:v>61819</c:v>
                </c:pt>
                <c:pt idx="5">
                  <c:v>59482</c:v>
                </c:pt>
                <c:pt idx="6">
                  <c:v>56406</c:v>
                </c:pt>
              </c:numCache>
            </c:numRef>
          </c:val>
          <c:smooth val="0"/>
        </c:ser>
        <c:marker val="1"/>
        <c:axId val="43812848"/>
        <c:axId val="58771313"/>
      </c:lineChart>
      <c:catAx>
        <c:axId val="32024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81175"/>
        <c:crosses val="autoZero"/>
        <c:auto val="1"/>
        <c:lblOffset val="100"/>
        <c:tickLblSkip val="1"/>
        <c:noMultiLvlLbl val="0"/>
      </c:catAx>
      <c:valAx>
        <c:axId val="19781175"/>
        <c:scaling>
          <c:orientation val="minMax"/>
          <c:min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024070"/>
        <c:crossesAt val="1"/>
        <c:crossBetween val="midCat"/>
        <c:dispUnits>
          <c:builtInUnit val="thousands"/>
        </c:dispUnits>
      </c:valAx>
      <c:catAx>
        <c:axId val="43812848"/>
        <c:scaling>
          <c:orientation val="minMax"/>
        </c:scaling>
        <c:axPos val="b"/>
        <c:delete val="1"/>
        <c:majorTickMark val="out"/>
        <c:minorTickMark val="none"/>
        <c:tickLblPos val="none"/>
        <c:crossAx val="58771313"/>
        <c:crosses val="autoZero"/>
        <c:auto val="1"/>
        <c:lblOffset val="100"/>
        <c:tickLblSkip val="1"/>
        <c:noMultiLvlLbl val="0"/>
      </c:catAx>
      <c:valAx>
        <c:axId val="58771313"/>
        <c:scaling>
          <c:orientation val="minMax"/>
          <c:min val="4500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812848"/>
        <c:crosses val="max"/>
        <c:crossBetween val="midCat"/>
        <c:dispUnits>
          <c:builtInUnit val="thousands"/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05"/>
          <c:y val="0.906"/>
          <c:w val="0.785"/>
          <c:h val="0.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5825"/>
          <c:w val="0.98075"/>
          <c:h val="0.92275"/>
        </c:manualLayout>
      </c:layout>
      <c:lineChart>
        <c:grouping val="standard"/>
        <c:varyColors val="0"/>
        <c:ser>
          <c:idx val="0"/>
          <c:order val="0"/>
          <c:tx>
            <c:strRef>
              <c:f>Data4!$F$1</c:f>
              <c:strCache>
                <c:ptCount val="1"/>
                <c:pt idx="0">
                  <c:v>Core Crown Net Debt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Data4!$A$3:$A$18</c:f>
              <c:str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strCache>
            </c:strRef>
          </c:cat>
          <c:val>
            <c:numRef>
              <c:f>Data4!$F$3:$F$18</c:f>
              <c:numCache>
                <c:ptCount val="16"/>
                <c:pt idx="0">
                  <c:v>42.91261274254207</c:v>
                </c:pt>
                <c:pt idx="1">
                  <c:v>35.29957955576885</c:v>
                </c:pt>
                <c:pt idx="2">
                  <c:v>30.238681814101476</c:v>
                </c:pt>
                <c:pt idx="3">
                  <c:v>29.64029336809136</c:v>
                </c:pt>
                <c:pt idx="4">
                  <c:v>24.474593553503652</c:v>
                </c:pt>
                <c:pt idx="5">
                  <c:v>23.05445998522093</c:v>
                </c:pt>
                <c:pt idx="6">
                  <c:v>20.818602007639395</c:v>
                </c:pt>
                <c:pt idx="7">
                  <c:v>19.977180627139315</c:v>
                </c:pt>
                <c:pt idx="8">
                  <c:v>18.26337497580369</c:v>
                </c:pt>
                <c:pt idx="9">
                  <c:v>16.464921119101188</c:v>
                </c:pt>
                <c:pt idx="10">
                  <c:v>12.902660496271151</c:v>
                </c:pt>
                <c:pt idx="11">
                  <c:v>10.0024135007519</c:v>
                </c:pt>
                <c:pt idx="12">
                  <c:v>7.6877366734634425</c:v>
                </c:pt>
                <c:pt idx="13">
                  <c:v>5.621499578031324</c:v>
                </c:pt>
                <c:pt idx="14">
                  <c:v>9.276278001148764</c:v>
                </c:pt>
                <c:pt idx="15">
                  <c:v>14.125042922422674</c:v>
                </c:pt>
              </c:numCache>
            </c:numRef>
          </c:val>
          <c:smooth val="0"/>
        </c:ser>
        <c:marker val="1"/>
        <c:axId val="59179770"/>
        <c:axId val="62855883"/>
      </c:lineChart>
      <c:catAx>
        <c:axId val="59179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855883"/>
        <c:crosses val="autoZero"/>
        <c:auto val="1"/>
        <c:lblOffset val="100"/>
        <c:tickLblSkip val="1"/>
        <c:noMultiLvlLbl val="0"/>
      </c:catAx>
      <c:valAx>
        <c:axId val="628558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17977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765"/>
          <c:w val="0.96675"/>
          <c:h val="0.78175"/>
        </c:manualLayout>
      </c:layout>
      <c:barChart>
        <c:barDir val="col"/>
        <c:grouping val="clustered"/>
        <c:varyColors val="0"/>
        <c:ser>
          <c:idx val="1"/>
          <c:order val="0"/>
          <c:tx>
            <c:v>BPS Operating allowance (less revenue reduction contingency and precommitment in 2008)</c:v>
          </c:tx>
          <c:spPr>
            <a:solidFill>
              <a:srgbClr val="B9CDE5"/>
            </a:solidFill>
            <a:ln w="12700">
              <a:solidFill>
                <a:srgbClr val="CC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Data5!$H$11:$O$11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Data5!$H$19:$O$19</c:f>
              <c:numCache>
                <c:ptCount val="8"/>
                <c:pt idx="0">
                  <c:v>1100</c:v>
                </c:pt>
                <c:pt idx="1">
                  <c:v>3300</c:v>
                </c:pt>
                <c:pt idx="2">
                  <c:v>2400</c:v>
                </c:pt>
                <c:pt idx="3">
                  <c:v>2400</c:v>
                </c:pt>
                <c:pt idx="4">
                  <c:v>1900</c:v>
                </c:pt>
                <c:pt idx="5">
                  <c:v>2170</c:v>
                </c:pt>
                <c:pt idx="6">
                  <c:v>1750</c:v>
                </c:pt>
                <c:pt idx="7">
                  <c:v>1100</c:v>
                </c:pt>
              </c:numCache>
            </c:numRef>
          </c:val>
        </c:ser>
        <c:ser>
          <c:idx val="0"/>
          <c:order val="1"/>
          <c:tx>
            <c:v>Budget Operating Initiatives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Data5!$H$11:$O$11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Data5!$H$4:$O$4</c:f>
              <c:numCache>
                <c:ptCount val="8"/>
                <c:pt idx="0">
                  <c:v>1359.111111111111</c:v>
                </c:pt>
                <c:pt idx="1">
                  <c:v>3458.133333333333</c:v>
                </c:pt>
                <c:pt idx="2">
                  <c:v>2072.9199999999996</c:v>
                </c:pt>
                <c:pt idx="3">
                  <c:v>2709.378</c:v>
                </c:pt>
                <c:pt idx="4">
                  <c:v>3296.6998000000003</c:v>
                </c:pt>
                <c:pt idx="5">
                  <c:v>2358.1939999999995</c:v>
                </c:pt>
                <c:pt idx="6">
                  <c:v>1450</c:v>
                </c:pt>
                <c:pt idx="7">
                  <c:v>1100</c:v>
                </c:pt>
              </c:numCache>
            </c:numRef>
          </c:val>
        </c:ser>
        <c:axId val="28832036"/>
        <c:axId val="58161733"/>
      </c:barChart>
      <c:catAx>
        <c:axId val="28832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58161733"/>
        <c:crosses val="autoZero"/>
        <c:auto val="1"/>
        <c:lblOffset val="100"/>
        <c:tickLblSkip val="1"/>
        <c:noMultiLvlLbl val="0"/>
      </c:catAx>
      <c:valAx>
        <c:axId val="581617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288320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1025"/>
          <c:y val="0.8825"/>
          <c:w val="0.97025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6775"/>
          <c:w val="0.98425"/>
          <c:h val="0.9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Data6!$B$1</c:f>
              <c:strCache>
                <c:ptCount val="1"/>
                <c:pt idx="0">
                  <c:v>Nominal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Data6!$A$2:$A$17</c:f>
              <c:strCache>
                <c:ptCount val="16"/>
                <c:pt idx="0">
                  <c:v>Budget 1997 (99/00)</c:v>
                </c:pt>
                <c:pt idx="1">
                  <c:v>Budget 1998 (00/01)</c:v>
                </c:pt>
                <c:pt idx="2">
                  <c:v>Budget 1999 (01/02)</c:v>
                </c:pt>
                <c:pt idx="3">
                  <c:v>Budget 2000 (03/04)</c:v>
                </c:pt>
                <c:pt idx="4">
                  <c:v>Budget 2001 (04/05)</c:v>
                </c:pt>
                <c:pt idx="5">
                  <c:v>Budget 2002 (05/06)</c:v>
                </c:pt>
                <c:pt idx="6">
                  <c:v>Budget 2003 (06/07)</c:v>
                </c:pt>
                <c:pt idx="7">
                  <c:v>Budget 2004 (07/08)</c:v>
                </c:pt>
                <c:pt idx="8">
                  <c:v>Budget 2005 (08/09)</c:v>
                </c:pt>
                <c:pt idx="9">
                  <c:v>Budget 2006 (09/10)</c:v>
                </c:pt>
                <c:pt idx="10">
                  <c:v>Budget 2007 (10/11)</c:v>
                </c:pt>
                <c:pt idx="11">
                  <c:v>Budget 2008 (11/12)</c:v>
                </c:pt>
                <c:pt idx="12">
                  <c:v>Budget 2009 (12/13)</c:v>
                </c:pt>
                <c:pt idx="13">
                  <c:v>Budget 2010 (13/14)</c:v>
                </c:pt>
                <c:pt idx="14">
                  <c:v>Budget 2011 (14/15)</c:v>
                </c:pt>
                <c:pt idx="15">
                  <c:v>Budget 2012 (15/16)</c:v>
                </c:pt>
              </c:strCache>
            </c:strRef>
          </c:cat>
          <c:val>
            <c:numRef>
              <c:f>Data6!$B$2:$B$17</c:f>
              <c:numCache>
                <c:ptCount val="16"/>
                <c:pt idx="0">
                  <c:v>843</c:v>
                </c:pt>
                <c:pt idx="1">
                  <c:v>153</c:v>
                </c:pt>
                <c:pt idx="2">
                  <c:v>304</c:v>
                </c:pt>
                <c:pt idx="3">
                  <c:v>1137.7777777777778</c:v>
                </c:pt>
                <c:pt idx="4">
                  <c:v>531.7222222222222</c:v>
                </c:pt>
                <c:pt idx="5">
                  <c:v>1037.3333333333333</c:v>
                </c:pt>
                <c:pt idx="6">
                  <c:v>1359.111111111111</c:v>
                </c:pt>
                <c:pt idx="7">
                  <c:v>3458.133333333333</c:v>
                </c:pt>
                <c:pt idx="8">
                  <c:v>2072.9199999999996</c:v>
                </c:pt>
                <c:pt idx="9">
                  <c:v>2709.378</c:v>
                </c:pt>
                <c:pt idx="10">
                  <c:v>3296.6998000000003</c:v>
                </c:pt>
                <c:pt idx="11">
                  <c:v>2358.1939999999995</c:v>
                </c:pt>
                <c:pt idx="12">
                  <c:v>1450</c:v>
                </c:pt>
                <c:pt idx="13">
                  <c:v>1100</c:v>
                </c:pt>
                <c:pt idx="14">
                  <c:v>1120</c:v>
                </c:pt>
                <c:pt idx="15">
                  <c:v>1140</c:v>
                </c:pt>
              </c:numCache>
            </c:numRef>
          </c:val>
        </c:ser>
        <c:overlap val="50"/>
        <c:gapWidth val="60"/>
        <c:axId val="53693550"/>
        <c:axId val="13479903"/>
      </c:barChart>
      <c:barChart>
        <c:barDir val="col"/>
        <c:grouping val="cluster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Data6!$B$2:$B$17</c:f>
              <c:numCache>
                <c:ptCount val="16"/>
                <c:pt idx="0">
                  <c:v>843</c:v>
                </c:pt>
                <c:pt idx="1">
                  <c:v>153</c:v>
                </c:pt>
                <c:pt idx="2">
                  <c:v>304</c:v>
                </c:pt>
                <c:pt idx="3">
                  <c:v>1137.7777777777778</c:v>
                </c:pt>
                <c:pt idx="4">
                  <c:v>531.7222222222222</c:v>
                </c:pt>
                <c:pt idx="5">
                  <c:v>1037.3333333333333</c:v>
                </c:pt>
                <c:pt idx="6">
                  <c:v>1359.111111111111</c:v>
                </c:pt>
                <c:pt idx="7">
                  <c:v>3458.133333333333</c:v>
                </c:pt>
                <c:pt idx="8">
                  <c:v>2072.9199999999996</c:v>
                </c:pt>
                <c:pt idx="9">
                  <c:v>2709.378</c:v>
                </c:pt>
                <c:pt idx="10">
                  <c:v>3296.6998000000003</c:v>
                </c:pt>
                <c:pt idx="11">
                  <c:v>2358.1939999999995</c:v>
                </c:pt>
                <c:pt idx="12">
                  <c:v>1450</c:v>
                </c:pt>
                <c:pt idx="13">
                  <c:v>1100</c:v>
                </c:pt>
                <c:pt idx="14">
                  <c:v>1120</c:v>
                </c:pt>
                <c:pt idx="15">
                  <c:v>1140</c:v>
                </c:pt>
              </c:numCache>
            </c:numRef>
          </c:val>
        </c:ser>
        <c:overlap val="50"/>
        <c:gapWidth val="25"/>
        <c:axId val="54210264"/>
        <c:axId val="18130329"/>
      </c:barChart>
      <c:catAx>
        <c:axId val="53693550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479903"/>
        <c:crosses val="autoZero"/>
        <c:auto val="1"/>
        <c:lblOffset val="100"/>
        <c:tickLblSkip val="1"/>
        <c:noMultiLvlLbl val="0"/>
      </c:catAx>
      <c:valAx>
        <c:axId val="13479903"/>
        <c:scaling>
          <c:orientation val="minMax"/>
          <c:max val="35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693550"/>
        <c:crossesAt val="1"/>
        <c:crossBetween val="between"/>
        <c:dispUnits/>
      </c:valAx>
      <c:catAx>
        <c:axId val="54210264"/>
        <c:scaling>
          <c:orientation val="minMax"/>
        </c:scaling>
        <c:axPos val="b"/>
        <c:delete val="1"/>
        <c:majorTickMark val="out"/>
        <c:minorTickMark val="none"/>
        <c:tickLblPos val="none"/>
        <c:crossAx val="18130329"/>
        <c:crosses val="autoZero"/>
        <c:auto val="1"/>
        <c:lblOffset val="100"/>
        <c:tickLblSkip val="1"/>
        <c:noMultiLvlLbl val="0"/>
      </c:catAx>
      <c:valAx>
        <c:axId val="18130329"/>
        <c:scaling>
          <c:orientation val="minMax"/>
          <c:max val="350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21026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5325"/>
          <c:w val="0.972"/>
          <c:h val="0.92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Data7!$A$3:$A$18</c:f>
              <c:str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strCache>
            </c:strRef>
          </c:cat>
          <c:val>
            <c:numRef>
              <c:f>Data7!$D$3:$D$18</c:f>
              <c:numCache>
                <c:ptCount val="16"/>
                <c:pt idx="0">
                  <c:v>32.40994464105437</c:v>
                </c:pt>
                <c:pt idx="1">
                  <c:v>31.802485107093304</c:v>
                </c:pt>
                <c:pt idx="2">
                  <c:v>31.286966756101698</c:v>
                </c:pt>
                <c:pt idx="3">
                  <c:v>32.0817851098185</c:v>
                </c:pt>
                <c:pt idx="4">
                  <c:v>32.04271228686342</c:v>
                </c:pt>
                <c:pt idx="5">
                  <c:v>31.008448998851506</c:v>
                </c:pt>
                <c:pt idx="6">
                  <c:v>30.556739633743724</c:v>
                </c:pt>
                <c:pt idx="7">
                  <c:v>29.518039107683837</c:v>
                </c:pt>
                <c:pt idx="8">
                  <c:v>29.703390461442247</c:v>
                </c:pt>
                <c:pt idx="9">
                  <c:v>28.903672827152143</c:v>
                </c:pt>
                <c:pt idx="10">
                  <c:v>29.1395413743193</c:v>
                </c:pt>
                <c:pt idx="11">
                  <c:v>30.52150181631403</c:v>
                </c:pt>
                <c:pt idx="12">
                  <c:v>31.461112729391203</c:v>
                </c:pt>
                <c:pt idx="13">
                  <c:v>31.23499819156282</c:v>
                </c:pt>
                <c:pt idx="14">
                  <c:v>34.68078419472651</c:v>
                </c:pt>
                <c:pt idx="15">
                  <c:v>33.81652975514409</c:v>
                </c:pt>
              </c:numCache>
            </c:numRef>
          </c:val>
          <c:smooth val="0"/>
        </c:ser>
        <c:marker val="1"/>
        <c:axId val="28955234"/>
        <c:axId val="59270515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Data7!$A$3:$A$18</c:f>
              <c:str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strCache>
            </c:strRef>
          </c:cat>
          <c:val>
            <c:numRef>
              <c:f>Data7!$D$3:$D$18</c:f>
              <c:numCache>
                <c:ptCount val="16"/>
                <c:pt idx="0">
                  <c:v>32.40994464105437</c:v>
                </c:pt>
                <c:pt idx="1">
                  <c:v>31.802485107093304</c:v>
                </c:pt>
                <c:pt idx="2">
                  <c:v>31.286966756101698</c:v>
                </c:pt>
                <c:pt idx="3">
                  <c:v>32.0817851098185</c:v>
                </c:pt>
                <c:pt idx="4">
                  <c:v>32.04271228686342</c:v>
                </c:pt>
                <c:pt idx="5">
                  <c:v>31.008448998851506</c:v>
                </c:pt>
                <c:pt idx="6">
                  <c:v>30.556739633743724</c:v>
                </c:pt>
                <c:pt idx="7">
                  <c:v>29.518039107683837</c:v>
                </c:pt>
                <c:pt idx="8">
                  <c:v>29.703390461442247</c:v>
                </c:pt>
                <c:pt idx="9">
                  <c:v>28.903672827152143</c:v>
                </c:pt>
                <c:pt idx="10">
                  <c:v>29.1395413743193</c:v>
                </c:pt>
                <c:pt idx="11">
                  <c:v>30.52150181631403</c:v>
                </c:pt>
                <c:pt idx="12">
                  <c:v>31.461112729391203</c:v>
                </c:pt>
                <c:pt idx="13">
                  <c:v>31.23499819156282</c:v>
                </c:pt>
                <c:pt idx="14">
                  <c:v>34.68078419472651</c:v>
                </c:pt>
                <c:pt idx="15">
                  <c:v>33.81652975514409</c:v>
                </c:pt>
              </c:numCache>
            </c:numRef>
          </c:val>
          <c:smooth val="0"/>
        </c:ser>
        <c:marker val="1"/>
        <c:axId val="63672588"/>
        <c:axId val="36182381"/>
      </c:lineChart>
      <c:catAx>
        <c:axId val="28955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</a:defRPr>
            </a:pPr>
          </a:p>
        </c:txPr>
        <c:crossAx val="59270515"/>
        <c:crosses val="autoZero"/>
        <c:auto val="1"/>
        <c:lblOffset val="100"/>
        <c:tickLblSkip val="1"/>
        <c:noMultiLvlLbl val="0"/>
      </c:catAx>
      <c:valAx>
        <c:axId val="59270515"/>
        <c:scaling>
          <c:orientation val="minMax"/>
          <c:max val="35"/>
          <c:min val="2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955234"/>
        <c:crossesAt val="1"/>
        <c:crossBetween val="midCat"/>
        <c:dispUnits/>
      </c:valAx>
      <c:catAx>
        <c:axId val="63672588"/>
        <c:scaling>
          <c:orientation val="minMax"/>
        </c:scaling>
        <c:axPos val="b"/>
        <c:delete val="1"/>
        <c:majorTickMark val="out"/>
        <c:minorTickMark val="none"/>
        <c:tickLblPos val="none"/>
        <c:crossAx val="36182381"/>
        <c:crosses val="autoZero"/>
        <c:auto val="1"/>
        <c:lblOffset val="100"/>
        <c:tickLblSkip val="1"/>
        <c:noMultiLvlLbl val="0"/>
      </c:catAx>
      <c:valAx>
        <c:axId val="36182381"/>
        <c:scaling>
          <c:orientation val="minMax"/>
          <c:max val="35"/>
          <c:min val="28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672588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475"/>
          <c:w val="0.9695"/>
          <c:h val="0.88825"/>
        </c:manualLayout>
      </c:layout>
      <c:lineChart>
        <c:grouping val="standard"/>
        <c:varyColors val="0"/>
        <c:ser>
          <c:idx val="1"/>
          <c:order val="0"/>
          <c:tx>
            <c:v>Budget Update May 2008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Data8!$Q$6:$Q$67</c:f>
              <c:numCache>
                <c:ptCount val="62"/>
                <c:pt idx="0">
                  <c:v>1999</c:v>
                </c:pt>
                <c:pt idx="1">
                  <c:v>1999</c:v>
                </c:pt>
                <c:pt idx="2">
                  <c:v>1999</c:v>
                </c:pt>
                <c:pt idx="3">
                  <c:v>1999</c:v>
                </c:pt>
                <c:pt idx="4">
                  <c:v>2000</c:v>
                </c:pt>
                <c:pt idx="5">
                  <c:v>2000</c:v>
                </c:pt>
                <c:pt idx="6">
                  <c:v>2000</c:v>
                </c:pt>
                <c:pt idx="7">
                  <c:v>2000</c:v>
                </c:pt>
                <c:pt idx="8">
                  <c:v>2001</c:v>
                </c:pt>
                <c:pt idx="9">
                  <c:v>2001</c:v>
                </c:pt>
                <c:pt idx="10">
                  <c:v>2001</c:v>
                </c:pt>
                <c:pt idx="11">
                  <c:v>2001</c:v>
                </c:pt>
                <c:pt idx="12">
                  <c:v>2002</c:v>
                </c:pt>
                <c:pt idx="13">
                  <c:v>2002</c:v>
                </c:pt>
                <c:pt idx="14">
                  <c:v>2002</c:v>
                </c:pt>
                <c:pt idx="15">
                  <c:v>2002</c:v>
                </c:pt>
                <c:pt idx="16">
                  <c:v>2003</c:v>
                </c:pt>
                <c:pt idx="17">
                  <c:v>2003</c:v>
                </c:pt>
                <c:pt idx="18">
                  <c:v>2003</c:v>
                </c:pt>
                <c:pt idx="19">
                  <c:v>2003</c:v>
                </c:pt>
                <c:pt idx="20">
                  <c:v>2004</c:v>
                </c:pt>
                <c:pt idx="21">
                  <c:v>2004</c:v>
                </c:pt>
                <c:pt idx="22">
                  <c:v>2004</c:v>
                </c:pt>
                <c:pt idx="23">
                  <c:v>2004</c:v>
                </c:pt>
                <c:pt idx="24">
                  <c:v>2005</c:v>
                </c:pt>
                <c:pt idx="25">
                  <c:v>2005</c:v>
                </c:pt>
                <c:pt idx="26">
                  <c:v>2005</c:v>
                </c:pt>
                <c:pt idx="27">
                  <c:v>2005</c:v>
                </c:pt>
                <c:pt idx="28">
                  <c:v>2006</c:v>
                </c:pt>
                <c:pt idx="29">
                  <c:v>2006</c:v>
                </c:pt>
                <c:pt idx="30">
                  <c:v>2006</c:v>
                </c:pt>
                <c:pt idx="31">
                  <c:v>2006</c:v>
                </c:pt>
                <c:pt idx="32">
                  <c:v>2007</c:v>
                </c:pt>
                <c:pt idx="33">
                  <c:v>2007</c:v>
                </c:pt>
                <c:pt idx="34">
                  <c:v>2007</c:v>
                </c:pt>
                <c:pt idx="35">
                  <c:v>2007</c:v>
                </c:pt>
                <c:pt idx="36">
                  <c:v>2008</c:v>
                </c:pt>
                <c:pt idx="37">
                  <c:v>2008</c:v>
                </c:pt>
                <c:pt idx="38">
                  <c:v>2008</c:v>
                </c:pt>
                <c:pt idx="39">
                  <c:v>2008</c:v>
                </c:pt>
                <c:pt idx="40">
                  <c:v>2009</c:v>
                </c:pt>
                <c:pt idx="41">
                  <c:v>2009</c:v>
                </c:pt>
                <c:pt idx="42">
                  <c:v>2009</c:v>
                </c:pt>
                <c:pt idx="43">
                  <c:v>2009</c:v>
                </c:pt>
                <c:pt idx="44">
                  <c:v>2010</c:v>
                </c:pt>
                <c:pt idx="45">
                  <c:v>2010</c:v>
                </c:pt>
                <c:pt idx="46">
                  <c:v>2010</c:v>
                </c:pt>
                <c:pt idx="47">
                  <c:v>2010</c:v>
                </c:pt>
                <c:pt idx="48">
                  <c:v>2011</c:v>
                </c:pt>
                <c:pt idx="49">
                  <c:v>2011</c:v>
                </c:pt>
                <c:pt idx="50">
                  <c:v>2011</c:v>
                </c:pt>
                <c:pt idx="51">
                  <c:v>2011</c:v>
                </c:pt>
                <c:pt idx="52">
                  <c:v>2012</c:v>
                </c:pt>
                <c:pt idx="53">
                  <c:v>2012</c:v>
                </c:pt>
                <c:pt idx="54">
                  <c:v>2012</c:v>
                </c:pt>
                <c:pt idx="55">
                  <c:v>2012</c:v>
                </c:pt>
                <c:pt idx="56">
                  <c:v>2013</c:v>
                </c:pt>
                <c:pt idx="57">
                  <c:v>2013</c:v>
                </c:pt>
                <c:pt idx="58">
                  <c:v>2013</c:v>
                </c:pt>
                <c:pt idx="59">
                  <c:v>2013</c:v>
                </c:pt>
                <c:pt idx="60">
                  <c:v>2014</c:v>
                </c:pt>
                <c:pt idx="61">
                  <c:v>2014</c:v>
                </c:pt>
              </c:numCache>
            </c:numRef>
          </c:cat>
          <c:val>
            <c:numRef>
              <c:f>Data8!$L$6:$L$67</c:f>
              <c:numCache>
                <c:ptCount val="62"/>
                <c:pt idx="0">
                  <c:v>25840.926567416824</c:v>
                </c:pt>
                <c:pt idx="1">
                  <c:v>25983.701926893475</c:v>
                </c:pt>
                <c:pt idx="2">
                  <c:v>26313.17401694387</c:v>
                </c:pt>
                <c:pt idx="3">
                  <c:v>26677.277714693664</c:v>
                </c:pt>
                <c:pt idx="4">
                  <c:v>27064.710971330263</c:v>
                </c:pt>
                <c:pt idx="5">
                  <c:v>27343.5906002907</c:v>
                </c:pt>
                <c:pt idx="6">
                  <c:v>27484.381777454204</c:v>
                </c:pt>
                <c:pt idx="7">
                  <c:v>27553.252265278243</c:v>
                </c:pt>
                <c:pt idx="8">
                  <c:v>27562.715546553125</c:v>
                </c:pt>
                <c:pt idx="9">
                  <c:v>27711.410028754508</c:v>
                </c:pt>
                <c:pt idx="10">
                  <c:v>27857.917001577356</c:v>
                </c:pt>
                <c:pt idx="11">
                  <c:v>28104.913311842203</c:v>
                </c:pt>
                <c:pt idx="12">
                  <c:v>28349.14297112864</c:v>
                </c:pt>
                <c:pt idx="13">
                  <c:v>28574.550045907086</c:v>
                </c:pt>
                <c:pt idx="14">
                  <c:v>28832.109561123965</c:v>
                </c:pt>
                <c:pt idx="15">
                  <c:v>29068.963266416453</c:v>
                </c:pt>
                <c:pt idx="16">
                  <c:v>29255.000480246603</c:v>
                </c:pt>
                <c:pt idx="17">
                  <c:v>29358.277603254883</c:v>
                </c:pt>
                <c:pt idx="18">
                  <c:v>29481.282702724635</c:v>
                </c:pt>
                <c:pt idx="19">
                  <c:v>29586.28030379701</c:v>
                </c:pt>
                <c:pt idx="20">
                  <c:v>29811.96525686723</c:v>
                </c:pt>
                <c:pt idx="21">
                  <c:v>30089.240306606494</c:v>
                </c:pt>
                <c:pt idx="22">
                  <c:v>30298.336446649515</c:v>
                </c:pt>
                <c:pt idx="23">
                  <c:v>30432.01642797712</c:v>
                </c:pt>
                <c:pt idx="24">
                  <c:v>30516.99039990747</c:v>
                </c:pt>
                <c:pt idx="25">
                  <c:v>30658.45973840199</c:v>
                </c:pt>
                <c:pt idx="26">
                  <c:v>30793.369337506898</c:v>
                </c:pt>
                <c:pt idx="27">
                  <c:v>30892.508101088068</c:v>
                </c:pt>
                <c:pt idx="28">
                  <c:v>30987.85937550439</c:v>
                </c:pt>
                <c:pt idx="29">
                  <c:v>30956.250040114624</c:v>
                </c:pt>
                <c:pt idx="30">
                  <c:v>30932.21570655396</c:v>
                </c:pt>
                <c:pt idx="31">
                  <c:v>30987.759235523205</c:v>
                </c:pt>
                <c:pt idx="32">
                  <c:v>31075.080762831156</c:v>
                </c:pt>
                <c:pt idx="33">
                  <c:v>31241.99572723587</c:v>
                </c:pt>
                <c:pt idx="34">
                  <c:v>31415.73146199886</c:v>
                </c:pt>
                <c:pt idx="35">
                  <c:v>31621.224058703003</c:v>
                </c:pt>
                <c:pt idx="36">
                  <c:v>31731.55719636719</c:v>
                </c:pt>
                <c:pt idx="37">
                  <c:v>31800.41475073687</c:v>
                </c:pt>
                <c:pt idx="38">
                  <c:v>31856.665751453034</c:v>
                </c:pt>
                <c:pt idx="39">
                  <c:v>31870.859931178617</c:v>
                </c:pt>
                <c:pt idx="40">
                  <c:v>31927.098156567397</c:v>
                </c:pt>
                <c:pt idx="41">
                  <c:v>31997.677318619644</c:v>
                </c:pt>
                <c:pt idx="42">
                  <c:v>32093.9385516812</c:v>
                </c:pt>
                <c:pt idx="43">
                  <c:v>32214.111996573425</c:v>
                </c:pt>
                <c:pt idx="44">
                  <c:v>32363.966778333244</c:v>
                </c:pt>
                <c:pt idx="45">
                  <c:v>32537.16832422602</c:v>
                </c:pt>
                <c:pt idx="46">
                  <c:v>32721.628234520933</c:v>
                </c:pt>
                <c:pt idx="47">
                  <c:v>32907.15285700312</c:v>
                </c:pt>
                <c:pt idx="48">
                  <c:v>33089.43430441468</c:v>
                </c:pt>
                <c:pt idx="49">
                  <c:v>33266.16270636026</c:v>
                </c:pt>
                <c:pt idx="50">
                  <c:v>33431.98448060974</c:v>
                </c:pt>
                <c:pt idx="51">
                  <c:v>33594.11794308672</c:v>
                </c:pt>
                <c:pt idx="52">
                  <c:v>33750.262414355915</c:v>
                </c:pt>
                <c:pt idx="53">
                  <c:v>33901.11412204079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</c:numCache>
            </c:numRef>
          </c:val>
          <c:smooth val="0"/>
        </c:ser>
        <c:ser>
          <c:idx val="0"/>
          <c:order val="1"/>
          <c:tx>
            <c:v>Budget Update May 2009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Data8!$Q$6:$Q$67</c:f>
              <c:numCache>
                <c:ptCount val="62"/>
                <c:pt idx="0">
                  <c:v>1999</c:v>
                </c:pt>
                <c:pt idx="1">
                  <c:v>1999</c:v>
                </c:pt>
                <c:pt idx="2">
                  <c:v>1999</c:v>
                </c:pt>
                <c:pt idx="3">
                  <c:v>1999</c:v>
                </c:pt>
                <c:pt idx="4">
                  <c:v>2000</c:v>
                </c:pt>
                <c:pt idx="5">
                  <c:v>2000</c:v>
                </c:pt>
                <c:pt idx="6">
                  <c:v>2000</c:v>
                </c:pt>
                <c:pt idx="7">
                  <c:v>2000</c:v>
                </c:pt>
                <c:pt idx="8">
                  <c:v>2001</c:v>
                </c:pt>
                <c:pt idx="9">
                  <c:v>2001</c:v>
                </c:pt>
                <c:pt idx="10">
                  <c:v>2001</c:v>
                </c:pt>
                <c:pt idx="11">
                  <c:v>2001</c:v>
                </c:pt>
                <c:pt idx="12">
                  <c:v>2002</c:v>
                </c:pt>
                <c:pt idx="13">
                  <c:v>2002</c:v>
                </c:pt>
                <c:pt idx="14">
                  <c:v>2002</c:v>
                </c:pt>
                <c:pt idx="15">
                  <c:v>2002</c:v>
                </c:pt>
                <c:pt idx="16">
                  <c:v>2003</c:v>
                </c:pt>
                <c:pt idx="17">
                  <c:v>2003</c:v>
                </c:pt>
                <c:pt idx="18">
                  <c:v>2003</c:v>
                </c:pt>
                <c:pt idx="19">
                  <c:v>2003</c:v>
                </c:pt>
                <c:pt idx="20">
                  <c:v>2004</c:v>
                </c:pt>
                <c:pt idx="21">
                  <c:v>2004</c:v>
                </c:pt>
                <c:pt idx="22">
                  <c:v>2004</c:v>
                </c:pt>
                <c:pt idx="23">
                  <c:v>2004</c:v>
                </c:pt>
                <c:pt idx="24">
                  <c:v>2005</c:v>
                </c:pt>
                <c:pt idx="25">
                  <c:v>2005</c:v>
                </c:pt>
                <c:pt idx="26">
                  <c:v>2005</c:v>
                </c:pt>
                <c:pt idx="27">
                  <c:v>2005</c:v>
                </c:pt>
                <c:pt idx="28">
                  <c:v>2006</c:v>
                </c:pt>
                <c:pt idx="29">
                  <c:v>2006</c:v>
                </c:pt>
                <c:pt idx="30">
                  <c:v>2006</c:v>
                </c:pt>
                <c:pt idx="31">
                  <c:v>2006</c:v>
                </c:pt>
                <c:pt idx="32">
                  <c:v>2007</c:v>
                </c:pt>
                <c:pt idx="33">
                  <c:v>2007</c:v>
                </c:pt>
                <c:pt idx="34">
                  <c:v>2007</c:v>
                </c:pt>
                <c:pt idx="35">
                  <c:v>2007</c:v>
                </c:pt>
                <c:pt idx="36">
                  <c:v>2008</c:v>
                </c:pt>
                <c:pt idx="37">
                  <c:v>2008</c:v>
                </c:pt>
                <c:pt idx="38">
                  <c:v>2008</c:v>
                </c:pt>
                <c:pt idx="39">
                  <c:v>2008</c:v>
                </c:pt>
                <c:pt idx="40">
                  <c:v>2009</c:v>
                </c:pt>
                <c:pt idx="41">
                  <c:v>2009</c:v>
                </c:pt>
                <c:pt idx="42">
                  <c:v>2009</c:v>
                </c:pt>
                <c:pt idx="43">
                  <c:v>2009</c:v>
                </c:pt>
                <c:pt idx="44">
                  <c:v>2010</c:v>
                </c:pt>
                <c:pt idx="45">
                  <c:v>2010</c:v>
                </c:pt>
                <c:pt idx="46">
                  <c:v>2010</c:v>
                </c:pt>
                <c:pt idx="47">
                  <c:v>2010</c:v>
                </c:pt>
                <c:pt idx="48">
                  <c:v>2011</c:v>
                </c:pt>
                <c:pt idx="49">
                  <c:v>2011</c:v>
                </c:pt>
                <c:pt idx="50">
                  <c:v>2011</c:v>
                </c:pt>
                <c:pt idx="51">
                  <c:v>2011</c:v>
                </c:pt>
                <c:pt idx="52">
                  <c:v>2012</c:v>
                </c:pt>
                <c:pt idx="53">
                  <c:v>2012</c:v>
                </c:pt>
                <c:pt idx="54">
                  <c:v>2012</c:v>
                </c:pt>
                <c:pt idx="55">
                  <c:v>2012</c:v>
                </c:pt>
                <c:pt idx="56">
                  <c:v>2013</c:v>
                </c:pt>
                <c:pt idx="57">
                  <c:v>2013</c:v>
                </c:pt>
                <c:pt idx="58">
                  <c:v>2013</c:v>
                </c:pt>
                <c:pt idx="59">
                  <c:v>2013</c:v>
                </c:pt>
                <c:pt idx="60">
                  <c:v>2014</c:v>
                </c:pt>
                <c:pt idx="61">
                  <c:v>2014</c:v>
                </c:pt>
              </c:numCache>
            </c:numRef>
          </c:cat>
          <c:val>
            <c:numRef>
              <c:f>Data8!$D$6:$D$67</c:f>
              <c:numCache>
                <c:ptCount val="62"/>
                <c:pt idx="0">
                  <c:v>25858.71368378641</c:v>
                </c:pt>
                <c:pt idx="1">
                  <c:v>26000.162083774794</c:v>
                </c:pt>
                <c:pt idx="2">
                  <c:v>26330.661369814894</c:v>
                </c:pt>
                <c:pt idx="3">
                  <c:v>26695.516529811914</c:v>
                </c:pt>
                <c:pt idx="4">
                  <c:v>27077.727836382637</c:v>
                </c:pt>
                <c:pt idx="5">
                  <c:v>27354.775603150272</c:v>
                </c:pt>
                <c:pt idx="6">
                  <c:v>27492.953395429497</c:v>
                </c:pt>
                <c:pt idx="7">
                  <c:v>27555.068385331942</c:v>
                </c:pt>
                <c:pt idx="8">
                  <c:v>27561.691983195702</c:v>
                </c:pt>
                <c:pt idx="9">
                  <c:v>27705.739879394027</c:v>
                </c:pt>
                <c:pt idx="10">
                  <c:v>27844.007328474465</c:v>
                </c:pt>
                <c:pt idx="11">
                  <c:v>28078.721548715235</c:v>
                </c:pt>
                <c:pt idx="12">
                  <c:v>28308.974673955734</c:v>
                </c:pt>
                <c:pt idx="13">
                  <c:v>28516.682765846796</c:v>
                </c:pt>
                <c:pt idx="14">
                  <c:v>28756.679577192175</c:v>
                </c:pt>
                <c:pt idx="15">
                  <c:v>28983.467074850712</c:v>
                </c:pt>
                <c:pt idx="16">
                  <c:v>29173.815287791127</c:v>
                </c:pt>
                <c:pt idx="17">
                  <c:v>29292.928622022886</c:v>
                </c:pt>
                <c:pt idx="18">
                  <c:v>29456.050949562723</c:v>
                </c:pt>
                <c:pt idx="19">
                  <c:v>29608.844735415503</c:v>
                </c:pt>
                <c:pt idx="20">
                  <c:v>29865.93907994639</c:v>
                </c:pt>
                <c:pt idx="21">
                  <c:v>30167.54457859606</c:v>
                </c:pt>
                <c:pt idx="22">
                  <c:v>30374.464783452786</c:v>
                </c:pt>
                <c:pt idx="23">
                  <c:v>30490.776004579064</c:v>
                </c:pt>
                <c:pt idx="24">
                  <c:v>30569.69150472777</c:v>
                </c:pt>
                <c:pt idx="25">
                  <c:v>30709.25095455246</c:v>
                </c:pt>
                <c:pt idx="26">
                  <c:v>30861.162105472496</c:v>
                </c:pt>
                <c:pt idx="27">
                  <c:v>30989.83355936662</c:v>
                </c:pt>
                <c:pt idx="28">
                  <c:v>31121.737778517836</c:v>
                </c:pt>
                <c:pt idx="29">
                  <c:v>31128.90307492886</c:v>
                </c:pt>
                <c:pt idx="30">
                  <c:v>31133.136034655385</c:v>
                </c:pt>
                <c:pt idx="31">
                  <c:v>31213.68902167572</c:v>
                </c:pt>
                <c:pt idx="32">
                  <c:v>31310.397714071027</c:v>
                </c:pt>
                <c:pt idx="33">
                  <c:v>31480.2809940136</c:v>
                </c:pt>
                <c:pt idx="34">
                  <c:v>31663.480799853052</c:v>
                </c:pt>
                <c:pt idx="35">
                  <c:v>31866.854916503205</c:v>
                </c:pt>
                <c:pt idx="36">
                  <c:v>31954.255214508194</c:v>
                </c:pt>
                <c:pt idx="37">
                  <c:v>31956.454874913237</c:v>
                </c:pt>
                <c:pt idx="38">
                  <c:v>31875.335736250432</c:v>
                </c:pt>
                <c:pt idx="39">
                  <c:v>31650.752585383983</c:v>
                </c:pt>
                <c:pt idx="40">
                  <c:v>31368.08461989483</c:v>
                </c:pt>
                <c:pt idx="41">
                  <c:v>31069.462786824493</c:v>
                </c:pt>
                <c:pt idx="42">
                  <c:v>30791.022272591756</c:v>
                </c:pt>
                <c:pt idx="43">
                  <c:v>30600.10003822954</c:v>
                </c:pt>
                <c:pt idx="44">
                  <c:v>30529.559818243375</c:v>
                </c:pt>
                <c:pt idx="45">
                  <c:v>30529.733006685776</c:v>
                </c:pt>
                <c:pt idx="46">
                  <c:v>30581.169824726436</c:v>
                </c:pt>
                <c:pt idx="47">
                  <c:v>30666.94212832115</c:v>
                </c:pt>
                <c:pt idx="48">
                  <c:v>30763.069264136684</c:v>
                </c:pt>
                <c:pt idx="49">
                  <c:v>30864.644460145006</c:v>
                </c:pt>
                <c:pt idx="50">
                  <c:v>30998.71996631188</c:v>
                </c:pt>
                <c:pt idx="51">
                  <c:v>31168.422702900192</c:v>
                </c:pt>
                <c:pt idx="52">
                  <c:v>31356.076753249046</c:v>
                </c:pt>
                <c:pt idx="53">
                  <c:v>31585.352431524036</c:v>
                </c:pt>
                <c:pt idx="54">
                  <c:v>31828.238087723657</c:v>
                </c:pt>
                <c:pt idx="55">
                  <c:v>32067.964498247893</c:v>
                </c:pt>
                <c:pt idx="56">
                  <c:v>32315.470360720752</c:v>
                </c:pt>
                <c:pt idx="57">
                  <c:v>32537.340439147112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</c:numCache>
            </c:numRef>
          </c:val>
          <c:smooth val="0"/>
        </c:ser>
        <c:marker val="1"/>
        <c:axId val="57205974"/>
        <c:axId val="45091719"/>
      </c:lineChart>
      <c:catAx>
        <c:axId val="57205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091719"/>
        <c:crosses val="autoZero"/>
        <c:auto val="1"/>
        <c:lblOffset val="100"/>
        <c:tickLblSkip val="4"/>
        <c:tickMarkSkip val="4"/>
        <c:noMultiLvlLbl val="0"/>
      </c:catAx>
      <c:valAx>
        <c:axId val="45091719"/>
        <c:scaling>
          <c:orientation val="minMax"/>
          <c:max val="35000"/>
          <c:min val="2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$NZD</a:t>
                </a:r>
              </a:p>
            </c:rich>
          </c:tx>
          <c:layout>
            <c:manualLayout>
              <c:xMode val="factor"/>
              <c:yMode val="factor"/>
              <c:x val="0.013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2059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925"/>
          <c:y val="0.9435"/>
          <c:w val="0.62125"/>
          <c:h val="0.0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745"/>
          <c:w val="0.9725"/>
          <c:h val="0.8535"/>
        </c:manualLayout>
      </c:layout>
      <c:lineChart>
        <c:grouping val="standard"/>
        <c:varyColors val="0"/>
        <c:ser>
          <c:idx val="1"/>
          <c:order val="1"/>
          <c:tx>
            <c:strRef>
              <c:f>Data9!$C$1</c:f>
              <c:strCache>
                <c:ptCount val="1"/>
                <c:pt idx="0">
                  <c:v>Without policy response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Data9!$A$14:$A$30</c:f>
              <c:strCach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strCache>
            </c:strRef>
          </c:cat>
          <c:val>
            <c:numRef>
              <c:f>Data9!$C$14:$C$30</c:f>
              <c:numCache>
                <c:ptCount val="17"/>
                <c:pt idx="0">
                  <c:v>7.802051615573361</c:v>
                </c:pt>
                <c:pt idx="1">
                  <c:v>5.72402595591066</c:v>
                </c:pt>
                <c:pt idx="2">
                  <c:v>10.4727134879608</c:v>
                </c:pt>
                <c:pt idx="3">
                  <c:v>17.1189809416129</c:v>
                </c:pt>
                <c:pt idx="4">
                  <c:v>24.169043617353</c:v>
                </c:pt>
                <c:pt idx="5">
                  <c:v>31.240354974461898</c:v>
                </c:pt>
                <c:pt idx="6">
                  <c:v>36.9095528387178</c:v>
                </c:pt>
                <c:pt idx="7">
                  <c:v>41.2494850987641</c:v>
                </c:pt>
                <c:pt idx="8">
                  <c:v>44.796960434826296</c:v>
                </c:pt>
                <c:pt idx="9">
                  <c:v>47.5840185056074</c:v>
                </c:pt>
                <c:pt idx="10">
                  <c:v>50.4172462916989</c:v>
                </c:pt>
                <c:pt idx="11">
                  <c:v>53.0516506947417</c:v>
                </c:pt>
                <c:pt idx="12">
                  <c:v>55.4509360858081</c:v>
                </c:pt>
                <c:pt idx="13">
                  <c:v>57.54699778001851</c:v>
                </c:pt>
                <c:pt idx="14">
                  <c:v>59.2524666538213</c:v>
                </c:pt>
                <c:pt idx="15">
                  <c:v>60.6108493620511</c:v>
                </c:pt>
                <c:pt idx="16">
                  <c:v>61.6216623590618</c:v>
                </c:pt>
              </c:numCache>
            </c:numRef>
          </c:val>
          <c:smooth val="0"/>
        </c:ser>
        <c:marker val="1"/>
        <c:axId val="3172288"/>
        <c:axId val="28550593"/>
      </c:lineChart>
      <c:lineChart>
        <c:grouping val="standard"/>
        <c:varyColors val="0"/>
        <c:ser>
          <c:idx val="0"/>
          <c:order val="0"/>
          <c:tx>
            <c:strRef>
              <c:f>Data9!$B$1</c:f>
              <c:strCache>
                <c:ptCount val="1"/>
                <c:pt idx="0">
                  <c:v>Budget 2009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Data9!$A$14:$A$30</c:f>
              <c:strCach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strCache>
            </c:strRef>
          </c:cat>
          <c:val>
            <c:numRef>
              <c:f>Data9!$B$14:$B$30</c:f>
              <c:numCache>
                <c:ptCount val="17"/>
                <c:pt idx="0">
                  <c:v>7.802051615573361</c:v>
                </c:pt>
                <c:pt idx="1">
                  <c:v>5.723468004262751</c:v>
                </c:pt>
                <c:pt idx="2">
                  <c:v>8.67225208919395</c:v>
                </c:pt>
                <c:pt idx="3">
                  <c:v>15.6062989696394</c:v>
                </c:pt>
                <c:pt idx="4">
                  <c:v>21.7598996316433</c:v>
                </c:pt>
                <c:pt idx="5">
                  <c:v>27.103055408987498</c:v>
                </c:pt>
                <c:pt idx="6">
                  <c:v>30.926636767976802</c:v>
                </c:pt>
                <c:pt idx="7">
                  <c:v>33.5474209045147</c:v>
                </c:pt>
                <c:pt idx="8">
                  <c:v>35.0011618589334</c:v>
                </c:pt>
                <c:pt idx="9">
                  <c:v>35.6298685385284</c:v>
                </c:pt>
                <c:pt idx="10">
                  <c:v>35.8799922791057</c:v>
                </c:pt>
                <c:pt idx="11">
                  <c:v>35.7245170650364</c:v>
                </c:pt>
                <c:pt idx="12">
                  <c:v>35.1315780510269</c:v>
                </c:pt>
                <c:pt idx="13">
                  <c:v>34.0909180416523</c:v>
                </c:pt>
                <c:pt idx="14">
                  <c:v>33.4426173110822</c:v>
                </c:pt>
                <c:pt idx="15">
                  <c:v>32.2760134001286</c:v>
                </c:pt>
                <c:pt idx="16">
                  <c:v>30.585480330236596</c:v>
                </c:pt>
              </c:numCache>
            </c:numRef>
          </c:val>
          <c:smooth val="0"/>
        </c:ser>
        <c:marker val="1"/>
        <c:axId val="55628746"/>
        <c:axId val="30896667"/>
      </c:lineChart>
      <c:catAx>
        <c:axId val="3172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550593"/>
        <c:crosses val="autoZero"/>
        <c:auto val="1"/>
        <c:lblOffset val="100"/>
        <c:tickLblSkip val="2"/>
        <c:noMultiLvlLbl val="0"/>
      </c:catAx>
      <c:valAx>
        <c:axId val="285505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72288"/>
        <c:crossesAt val="1"/>
        <c:crossBetween val="between"/>
        <c:dispUnits/>
      </c:valAx>
      <c:catAx>
        <c:axId val="55628746"/>
        <c:scaling>
          <c:orientation val="minMax"/>
        </c:scaling>
        <c:axPos val="b"/>
        <c:delete val="1"/>
        <c:majorTickMark val="out"/>
        <c:minorTickMark val="none"/>
        <c:tickLblPos val="none"/>
        <c:crossAx val="30896667"/>
        <c:crosses val="autoZero"/>
        <c:auto val="1"/>
        <c:lblOffset val="100"/>
        <c:tickLblSkip val="1"/>
        <c:noMultiLvlLbl val="0"/>
      </c:catAx>
      <c:valAx>
        <c:axId val="30896667"/>
        <c:scaling>
          <c:orientation val="minMax"/>
          <c:max val="7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62874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725"/>
          <c:y val="0.93725"/>
          <c:w val="0.655"/>
          <c:h val="0.04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0.744</cdr:x>
      <cdr:y>0.219</cdr:y>
    </cdr:from>
    <cdr:to>
      <cdr:x>0.86325</cdr:x>
      <cdr:y>0.27975</cdr:y>
    </cdr:to>
    <cdr:sp>
      <cdr:nvSpPr>
        <cdr:cNvPr id="1" name="TextBox 3"/>
        <cdr:cNvSpPr txBox="1">
          <a:spLocks noChangeArrowheads="1"/>
        </cdr:cNvSpPr>
      </cdr:nvSpPr>
      <cdr:spPr>
        <a:xfrm>
          <a:off x="7000875" y="1343025"/>
          <a:ext cx="11239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Forecast</a:t>
          </a:r>
        </a:p>
      </cdr:txBody>
    </cdr:sp>
  </cdr:relSizeAnchor>
  <cdr:relSizeAnchor xmlns:cdr="http://schemas.openxmlformats.org/drawingml/2006/chartDrawing">
    <cdr:from>
      <cdr:x>0.72325</cdr:x>
      <cdr:y>0.0885</cdr:y>
    </cdr:from>
    <cdr:to>
      <cdr:x>0.72325</cdr:x>
      <cdr:y>0.85425</cdr:y>
    </cdr:to>
    <cdr:sp>
      <cdr:nvSpPr>
        <cdr:cNvPr id="2" name="Straight Connector 5"/>
        <cdr:cNvSpPr>
          <a:spLocks/>
        </cdr:cNvSpPr>
      </cdr:nvSpPr>
      <cdr:spPr>
        <a:xfrm rot="5400000" flipH="1" flipV="1">
          <a:off x="6810375" y="542925"/>
          <a:ext cx="0" cy="4724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0.72325</cdr:x>
      <cdr:y>0.0885</cdr:y>
    </cdr:from>
    <cdr:to>
      <cdr:x>0.72325</cdr:x>
      <cdr:y>0.85425</cdr:y>
    </cdr:to>
    <cdr:sp>
      <cdr:nvSpPr>
        <cdr:cNvPr id="3" name="Straight Connector 5"/>
        <cdr:cNvSpPr>
          <a:spLocks/>
        </cdr:cNvSpPr>
      </cdr:nvSpPr>
      <cdr:spPr>
        <a:xfrm rot="5400000" flipH="1" flipV="1">
          <a:off x="6810375" y="542925"/>
          <a:ext cx="0" cy="4724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0.01775</cdr:y>
    </cdr:from>
    <cdr:to>
      <cdr:x>0.09825</cdr:x>
      <cdr:y>0.06925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04775"/>
          <a:ext cx="9239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$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illion</a:t>
          </a:r>
        </a:p>
      </cdr:txBody>
    </cdr:sp>
  </cdr:relSizeAnchor>
  <cdr:relSizeAnchor xmlns:cdr="http://schemas.openxmlformats.org/drawingml/2006/chartDrawing">
    <cdr:from>
      <cdr:x>0.89125</cdr:x>
      <cdr:y>0.01325</cdr:y>
    </cdr:from>
    <cdr:to>
      <cdr:x>0.9885</cdr:x>
      <cdr:y>0.06475</cdr:y>
    </cdr:to>
    <cdr:sp>
      <cdr:nvSpPr>
        <cdr:cNvPr id="2" name="TextBox 1"/>
        <cdr:cNvSpPr txBox="1">
          <a:spLocks noChangeArrowheads="1"/>
        </cdr:cNvSpPr>
      </cdr:nvSpPr>
      <cdr:spPr>
        <a:xfrm>
          <a:off x="8372475" y="76200"/>
          <a:ext cx="9144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 $ million</a:t>
          </a:r>
        </a:p>
      </cdr:txBody>
    </cdr:sp>
  </cdr:relSizeAnchor>
  <cdr:relSizeAnchor xmlns:cdr="http://schemas.openxmlformats.org/drawingml/2006/chartDrawing">
    <cdr:from>
      <cdr:x>0.81775</cdr:x>
      <cdr:y>0.0955</cdr:y>
    </cdr:from>
    <cdr:to>
      <cdr:x>0.81775</cdr:x>
      <cdr:y>0.88075</cdr:y>
    </cdr:to>
    <cdr:sp>
      <cdr:nvSpPr>
        <cdr:cNvPr id="3" name="Straight Connector 4"/>
        <cdr:cNvSpPr>
          <a:spLocks/>
        </cdr:cNvSpPr>
      </cdr:nvSpPr>
      <cdr:spPr>
        <a:xfrm rot="5400000" flipH="1" flipV="1">
          <a:off x="7686675" y="581025"/>
          <a:ext cx="0" cy="4848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0.81425</cdr:x>
      <cdr:y>0.2335</cdr:y>
    </cdr:from>
    <cdr:to>
      <cdr:x>0.92075</cdr:x>
      <cdr:y>0.28525</cdr:y>
    </cdr:to>
    <cdr:sp>
      <cdr:nvSpPr>
        <cdr:cNvPr id="4" name="TextBox 5"/>
        <cdr:cNvSpPr txBox="1">
          <a:spLocks noChangeArrowheads="1"/>
        </cdr:cNvSpPr>
      </cdr:nvSpPr>
      <cdr:spPr>
        <a:xfrm>
          <a:off x="7648575" y="1438275"/>
          <a:ext cx="10001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50" b="0" i="0" u="none" baseline="0">
              <a:solidFill>
                <a:srgbClr val="000000"/>
              </a:solidFill>
            </a:rPr>
            <a:t>Indicative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0.00575</cdr:x>
      <cdr:y>0.00375</cdr:y>
    </cdr:from>
    <cdr:to>
      <cdr:x>0.108</cdr:x>
      <cdr:y>0.06225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19050"/>
          <a:ext cx="9620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% of GDP</a:t>
          </a:r>
        </a:p>
      </cdr:txBody>
    </cdr:sp>
  </cdr:relSizeAnchor>
  <cdr:relSizeAnchor xmlns:cdr="http://schemas.openxmlformats.org/drawingml/2006/chartDrawing">
    <cdr:from>
      <cdr:x>0.884</cdr:x>
      <cdr:y>0.009</cdr:y>
    </cdr:from>
    <cdr:to>
      <cdr:x>0.9845</cdr:x>
      <cdr:y>0.0675</cdr:y>
    </cdr:to>
    <cdr:sp>
      <cdr:nvSpPr>
        <cdr:cNvPr id="2" name="TextBox 1"/>
        <cdr:cNvSpPr txBox="1">
          <a:spLocks noChangeArrowheads="1"/>
        </cdr:cNvSpPr>
      </cdr:nvSpPr>
      <cdr:spPr>
        <a:xfrm>
          <a:off x="8305800" y="47625"/>
          <a:ext cx="9429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% of GDP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0.67475</cdr:x>
      <cdr:y>0.078</cdr:y>
    </cdr:from>
    <cdr:to>
      <cdr:x>0.6775</cdr:x>
      <cdr:y>0.859</cdr:y>
    </cdr:to>
    <cdr:sp>
      <cdr:nvSpPr>
        <cdr:cNvPr id="1" name="Straight Connector 2"/>
        <cdr:cNvSpPr>
          <a:spLocks/>
        </cdr:cNvSpPr>
      </cdr:nvSpPr>
      <cdr:spPr>
        <a:xfrm>
          <a:off x="6334125" y="476250"/>
          <a:ext cx="28575" cy="481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0.689</cdr:x>
      <cdr:y>0.09075</cdr:y>
    </cdr:from>
    <cdr:to>
      <cdr:x>0.82575</cdr:x>
      <cdr:y>0.13925</cdr:y>
    </cdr:to>
    <cdr:sp>
      <cdr:nvSpPr>
        <cdr:cNvPr id="2" name="TextBox 3"/>
        <cdr:cNvSpPr txBox="1">
          <a:spLocks noChangeArrowheads="1"/>
        </cdr:cNvSpPr>
      </cdr:nvSpPr>
      <cdr:spPr>
        <a:xfrm>
          <a:off x="6477000" y="552450"/>
          <a:ext cx="12858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Forecast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9525" y="9525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0.0025</cdr:x>
      <cdr:y>0.016</cdr:y>
    </cdr:from>
    <cdr:to>
      <cdr:x>0.12975</cdr:x>
      <cdr:y>0.0785</cdr:y>
    </cdr:to>
    <cdr:sp>
      <cdr:nvSpPr>
        <cdr:cNvPr id="1" name="TextBox 2"/>
        <cdr:cNvSpPr txBox="1">
          <a:spLocks noChangeArrowheads="1"/>
        </cdr:cNvSpPr>
      </cdr:nvSpPr>
      <cdr:spPr>
        <a:xfrm>
          <a:off x="19050" y="95250"/>
          <a:ext cx="12001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% of GDP</a:t>
          </a:r>
        </a:p>
      </cdr:txBody>
    </cdr:sp>
  </cdr:relSizeAnchor>
  <cdr:relSizeAnchor xmlns:cdr="http://schemas.openxmlformats.org/drawingml/2006/chartDrawing">
    <cdr:from>
      <cdr:x>0.8795</cdr:x>
      <cdr:y>0.0155</cdr:y>
    </cdr:from>
    <cdr:to>
      <cdr:x>0.99225</cdr:x>
      <cdr:y>0.09125</cdr:y>
    </cdr:to>
    <cdr:sp>
      <cdr:nvSpPr>
        <cdr:cNvPr id="2" name="TextBox 1"/>
        <cdr:cNvSpPr txBox="1">
          <a:spLocks noChangeArrowheads="1"/>
        </cdr:cNvSpPr>
      </cdr:nvSpPr>
      <cdr:spPr>
        <a:xfrm>
          <a:off x="8267700" y="95250"/>
          <a:ext cx="105727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% of GDP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38100" y="47625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20225" cy="6172200"/>
    <xdr:graphicFrame>
      <xdr:nvGraphicFramePr>
        <xdr:cNvPr id="1" name="Shape 1025"/>
        <xdr:cNvGraphicFramePr/>
      </xdr:nvGraphicFramePr>
      <xdr:xfrm>
        <a:off x="0" y="0"/>
        <a:ext cx="94202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</cdr:x>
      <cdr:y>0.02325</cdr:y>
    </cdr:from>
    <cdr:to>
      <cdr:x>0.18275</cdr:x>
      <cdr:y>0.09375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104775" y="142875"/>
          <a:ext cx="16097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0.0005</cdr:x>
      <cdr:y>0.0005</cdr:y>
    </cdr:from>
    <cdr:to>
      <cdr:x>0.1085</cdr:x>
      <cdr:y>0.05525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10191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$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illion</a:t>
          </a:r>
        </a:p>
      </cdr:txBody>
    </cdr:sp>
  </cdr:relSizeAnchor>
  <cdr:relSizeAnchor xmlns:cdr="http://schemas.openxmlformats.org/drawingml/2006/chartDrawing">
    <cdr:from>
      <cdr:x>0.8815</cdr:x>
      <cdr:y>0.0025</cdr:y>
    </cdr:from>
    <cdr:to>
      <cdr:x>0.975</cdr:x>
      <cdr:y>0.05975</cdr:y>
    </cdr:to>
    <cdr:sp>
      <cdr:nvSpPr>
        <cdr:cNvPr id="3" name="TextBox 1"/>
        <cdr:cNvSpPr txBox="1">
          <a:spLocks noChangeArrowheads="1"/>
        </cdr:cNvSpPr>
      </cdr:nvSpPr>
      <cdr:spPr>
        <a:xfrm>
          <a:off x="8286750" y="9525"/>
          <a:ext cx="8763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$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illion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0.0075</cdr:x>
      <cdr:y>0.0085</cdr:y>
    </cdr:from>
    <cdr:to>
      <cdr:x>0.11</cdr:x>
      <cdr:y>0.0655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47625"/>
          <a:ext cx="9620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% of GDP</a:t>
          </a:r>
        </a:p>
      </cdr:txBody>
    </cdr:sp>
  </cdr:relSizeAnchor>
  <cdr:relSizeAnchor xmlns:cdr="http://schemas.openxmlformats.org/drawingml/2006/chartDrawing">
    <cdr:from>
      <cdr:x>0.88</cdr:x>
      <cdr:y>0.013</cdr:y>
    </cdr:from>
    <cdr:to>
      <cdr:x>0.98175</cdr:x>
      <cdr:y>0.07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8267700" y="66675"/>
          <a:ext cx="9525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5734050"/>
    <xdr:graphicFrame>
      <xdr:nvGraphicFramePr>
        <xdr:cNvPr id="1" name="Shape 1025"/>
        <xdr:cNvGraphicFramePr/>
      </xdr:nvGraphicFramePr>
      <xdr:xfrm>
        <a:off x="38100" y="9525"/>
        <a:ext cx="94011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0.00825</cdr:y>
    </cdr:from>
    <cdr:to>
      <cdr:x>0.263</cdr:x>
      <cdr:y>0.057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7625"/>
          <a:ext cx="2466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$ million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QuickDataXLS\QuickData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AremosDat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5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68.8515625" style="0" customWidth="1"/>
  </cols>
  <sheetData>
    <row r="2" ht="60">
      <c r="A2" s="68" t="s">
        <v>219</v>
      </c>
    </row>
    <row r="5" ht="15">
      <c r="A5" s="67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M39" sqref="M39"/>
    </sheetView>
  </sheetViews>
  <sheetFormatPr defaultColWidth="9.140625" defaultRowHeight="15"/>
  <sheetData>
    <row r="1" spans="2:4" ht="15">
      <c r="B1" t="s">
        <v>39</v>
      </c>
      <c r="C1" t="s">
        <v>40</v>
      </c>
      <c r="D1" t="s">
        <v>54</v>
      </c>
    </row>
    <row r="2" spans="1:4" ht="15">
      <c r="A2" s="2" t="s">
        <v>0</v>
      </c>
      <c r="D2" s="7">
        <v>42.91213667628134</v>
      </c>
    </row>
    <row r="3" spans="1:4" ht="15">
      <c r="A3" s="2" t="s">
        <v>1</v>
      </c>
      <c r="D3" s="7">
        <v>35.30031612223393</v>
      </c>
    </row>
    <row r="4" spans="1:4" ht="15">
      <c r="A4" s="2" t="s">
        <v>2</v>
      </c>
      <c r="D4" s="7">
        <v>30.238380211450227</v>
      </c>
    </row>
    <row r="5" spans="1:4" ht="15">
      <c r="A5" s="2" t="s">
        <v>3</v>
      </c>
      <c r="D5" s="7">
        <v>29.641735002577796</v>
      </c>
    </row>
    <row r="6" spans="1:4" ht="15">
      <c r="A6" s="2" t="s">
        <v>4</v>
      </c>
      <c r="D6" s="7">
        <v>24.47621115842547</v>
      </c>
    </row>
    <row r="7" spans="1:4" ht="15">
      <c r="A7" s="2" t="s">
        <v>5</v>
      </c>
      <c r="D7" s="7">
        <v>23.055486306492394</v>
      </c>
    </row>
    <row r="8" spans="1:4" ht="15">
      <c r="A8" s="2" t="s">
        <v>6</v>
      </c>
      <c r="D8" s="7">
        <v>20.82608695652174</v>
      </c>
    </row>
    <row r="9" spans="1:4" ht="15">
      <c r="A9" s="2" t="s">
        <v>7</v>
      </c>
      <c r="D9" s="7">
        <v>19.978123844222885</v>
      </c>
    </row>
    <row r="10" spans="1:4" ht="15">
      <c r="A10" s="2" t="s">
        <v>8</v>
      </c>
      <c r="D10" s="7">
        <v>18.2679991659468</v>
      </c>
    </row>
    <row r="11" spans="1:4" ht="15">
      <c r="A11" s="2" t="s">
        <v>9</v>
      </c>
      <c r="D11" s="7">
        <v>16.468103317365433</v>
      </c>
    </row>
    <row r="12" spans="1:4" ht="15">
      <c r="A12" s="2" t="s">
        <v>10</v>
      </c>
      <c r="D12" s="7">
        <v>12.903330498958205</v>
      </c>
    </row>
    <row r="13" spans="1:4" ht="15">
      <c r="A13" s="2" t="s">
        <v>11</v>
      </c>
      <c r="D13" s="7">
        <v>10.007058124272518</v>
      </c>
    </row>
    <row r="14" spans="1:4" ht="15">
      <c r="A14" t="s">
        <v>12</v>
      </c>
      <c r="B14">
        <v>7.802051615573361</v>
      </c>
      <c r="C14">
        <v>7.802051615573361</v>
      </c>
      <c r="D14" s="7">
        <v>7.687423175285598</v>
      </c>
    </row>
    <row r="15" spans="1:5" ht="15">
      <c r="A15" t="s">
        <v>13</v>
      </c>
      <c r="B15">
        <v>5.723468004262751</v>
      </c>
      <c r="C15">
        <v>5.72402595591066</v>
      </c>
      <c r="D15" s="7">
        <v>5.624088511683499</v>
      </c>
      <c r="E15" s="2"/>
    </row>
    <row r="16" spans="1:4" ht="15">
      <c r="A16" t="s">
        <v>14</v>
      </c>
      <c r="B16">
        <v>8.67225208919395</v>
      </c>
      <c r="C16">
        <v>10.4727134879608</v>
      </c>
      <c r="D16" s="7">
        <v>9.28085440893443</v>
      </c>
    </row>
    <row r="17" spans="1:3" ht="15">
      <c r="A17" t="s">
        <v>15</v>
      </c>
      <c r="B17">
        <v>15.6062989696394</v>
      </c>
      <c r="C17">
        <v>17.1189809416129</v>
      </c>
    </row>
    <row r="18" spans="1:3" ht="15">
      <c r="A18" t="s">
        <v>24</v>
      </c>
      <c r="B18">
        <v>21.7598996316433</v>
      </c>
      <c r="C18">
        <v>24.169043617353</v>
      </c>
    </row>
    <row r="19" spans="1:3" ht="15">
      <c r="A19" t="s">
        <v>25</v>
      </c>
      <c r="B19">
        <v>27.103055408987498</v>
      </c>
      <c r="C19">
        <v>31.240354974461898</v>
      </c>
    </row>
    <row r="20" spans="1:3" ht="15">
      <c r="A20" t="s">
        <v>26</v>
      </c>
      <c r="B20">
        <v>30.926636767976802</v>
      </c>
      <c r="C20">
        <v>36.9095528387178</v>
      </c>
    </row>
    <row r="21" spans="1:3" ht="15">
      <c r="A21" t="s">
        <v>27</v>
      </c>
      <c r="B21">
        <v>33.5474209045147</v>
      </c>
      <c r="C21">
        <v>41.2494850987641</v>
      </c>
    </row>
    <row r="22" spans="1:3" ht="15">
      <c r="A22" t="s">
        <v>28</v>
      </c>
      <c r="B22">
        <v>35.0011618589334</v>
      </c>
      <c r="C22">
        <v>44.796960434826296</v>
      </c>
    </row>
    <row r="23" spans="1:3" ht="15">
      <c r="A23" t="s">
        <v>29</v>
      </c>
      <c r="B23">
        <v>35.6298685385284</v>
      </c>
      <c r="C23">
        <v>47.5840185056074</v>
      </c>
    </row>
    <row r="24" spans="1:3" ht="15">
      <c r="A24" t="s">
        <v>30</v>
      </c>
      <c r="B24">
        <v>35.8799922791057</v>
      </c>
      <c r="C24">
        <v>50.4172462916989</v>
      </c>
    </row>
    <row r="25" spans="1:3" ht="15">
      <c r="A25" t="s">
        <v>31</v>
      </c>
      <c r="B25">
        <v>35.7245170650364</v>
      </c>
      <c r="C25">
        <v>53.0516506947417</v>
      </c>
    </row>
    <row r="26" spans="1:3" ht="15">
      <c r="A26" t="s">
        <v>32</v>
      </c>
      <c r="B26">
        <v>35.1315780510269</v>
      </c>
      <c r="C26">
        <v>55.4509360858081</v>
      </c>
    </row>
    <row r="27" spans="1:3" ht="15">
      <c r="A27" t="s">
        <v>33</v>
      </c>
      <c r="B27">
        <v>34.0909180416523</v>
      </c>
      <c r="C27">
        <v>57.54699778001851</v>
      </c>
    </row>
    <row r="28" spans="1:3" ht="15">
      <c r="A28" t="s">
        <v>34</v>
      </c>
      <c r="B28">
        <v>33.4426173110822</v>
      </c>
      <c r="C28">
        <v>59.2524666538213</v>
      </c>
    </row>
    <row r="29" spans="1:3" ht="15">
      <c r="A29" t="s">
        <v>35</v>
      </c>
      <c r="B29">
        <v>32.2760134001286</v>
      </c>
      <c r="C29">
        <v>60.6108493620511</v>
      </c>
    </row>
    <row r="30" spans="1:3" ht="15">
      <c r="A30" t="s">
        <v>36</v>
      </c>
      <c r="B30">
        <v>30.585480330236596</v>
      </c>
      <c r="C30">
        <v>61.6216623590618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3:F27"/>
  <sheetViews>
    <sheetView zoomScalePageLayoutView="0" workbookViewId="0" topLeftCell="A1">
      <selection activeCell="F38" sqref="F38"/>
    </sheetView>
  </sheetViews>
  <sheetFormatPr defaultColWidth="9.140625" defaultRowHeight="15"/>
  <cols>
    <col min="1" max="1" width="2.57421875" style="0" customWidth="1"/>
    <col min="2" max="2" width="42.28125" style="0" customWidth="1"/>
    <col min="3" max="3" width="9.8515625" style="0" customWidth="1"/>
    <col min="4" max="4" width="9.7109375" style="0" customWidth="1"/>
    <col min="5" max="5" width="9.8515625" style="0" customWidth="1"/>
    <col min="6" max="6" width="9.7109375" style="0" customWidth="1"/>
  </cols>
  <sheetData>
    <row r="3" spans="1:3" ht="15">
      <c r="A3" s="35"/>
      <c r="B3" s="35"/>
      <c r="C3" s="36"/>
    </row>
    <row r="4" spans="1:6" ht="15">
      <c r="A4" s="37" t="s">
        <v>168</v>
      </c>
      <c r="B4" s="37"/>
      <c r="C4" s="38">
        <v>2011</v>
      </c>
      <c r="D4" s="38">
        <v>2012</v>
      </c>
      <c r="E4" s="38">
        <v>2013</v>
      </c>
      <c r="F4" s="38">
        <v>2014</v>
      </c>
    </row>
    <row r="5" spans="1:6" ht="15">
      <c r="A5" s="74" t="s">
        <v>169</v>
      </c>
      <c r="B5" s="74"/>
      <c r="C5" s="39">
        <v>64.791</v>
      </c>
      <c r="D5" s="39">
        <v>64.791</v>
      </c>
      <c r="E5" s="39">
        <v>64.791</v>
      </c>
      <c r="F5" s="39">
        <v>64.791</v>
      </c>
    </row>
    <row r="6" spans="1:6" ht="15">
      <c r="A6" s="40"/>
      <c r="B6" s="40" t="s">
        <v>170</v>
      </c>
      <c r="C6" s="41">
        <v>1.212</v>
      </c>
      <c r="D6" s="41">
        <v>1.1239999999999999</v>
      </c>
      <c r="E6" s="41">
        <v>1.101</v>
      </c>
      <c r="F6" s="41">
        <v>1.1</v>
      </c>
    </row>
    <row r="7" spans="1:6" ht="15">
      <c r="A7" s="40"/>
      <c r="B7" s="40" t="s">
        <v>171</v>
      </c>
      <c r="C7" s="41">
        <v>0</v>
      </c>
      <c r="D7" s="41">
        <v>1.122</v>
      </c>
      <c r="E7" s="41">
        <v>1.122</v>
      </c>
      <c r="F7" s="41">
        <v>1.122</v>
      </c>
    </row>
    <row r="8" spans="1:6" ht="15">
      <c r="A8" s="40"/>
      <c r="B8" s="40" t="s">
        <v>172</v>
      </c>
      <c r="C8" s="41">
        <v>0</v>
      </c>
      <c r="D8" s="41">
        <v>0</v>
      </c>
      <c r="E8" s="41">
        <v>1.146</v>
      </c>
      <c r="F8" s="41">
        <v>1.146</v>
      </c>
    </row>
    <row r="9" spans="1:6" ht="15">
      <c r="A9" s="40"/>
      <c r="B9" s="40" t="s">
        <v>173</v>
      </c>
      <c r="C9" s="41">
        <v>0</v>
      </c>
      <c r="D9" s="41">
        <v>0</v>
      </c>
      <c r="E9" s="41">
        <v>0</v>
      </c>
      <c r="F9" s="41">
        <v>1.167</v>
      </c>
    </row>
    <row r="10" spans="1:6" ht="15">
      <c r="A10" s="40"/>
      <c r="B10" s="40" t="s">
        <v>174</v>
      </c>
      <c r="C10" s="41">
        <v>0</v>
      </c>
      <c r="D10" s="41">
        <v>0.06</v>
      </c>
      <c r="E10" s="41">
        <v>0.195</v>
      </c>
      <c r="F10" s="41">
        <v>0.395</v>
      </c>
    </row>
    <row r="11" spans="1:6" ht="15">
      <c r="A11" s="40"/>
      <c r="B11" s="40" t="s">
        <v>175</v>
      </c>
      <c r="C11" s="41">
        <v>0.179</v>
      </c>
      <c r="D11" s="41">
        <v>0.104</v>
      </c>
      <c r="E11" s="41">
        <v>0.08</v>
      </c>
      <c r="F11" s="41">
        <v>0.096</v>
      </c>
    </row>
    <row r="12" spans="1:6" ht="15">
      <c r="A12" s="40"/>
      <c r="B12" s="40" t="s">
        <v>176</v>
      </c>
      <c r="C12" s="41">
        <v>0.493</v>
      </c>
      <c r="D12" s="41">
        <v>1.053</v>
      </c>
      <c r="E12" s="41">
        <v>1.455</v>
      </c>
      <c r="F12" s="41">
        <v>1.897</v>
      </c>
    </row>
    <row r="13" spans="1:6" ht="15">
      <c r="A13" s="40"/>
      <c r="B13" s="40" t="s">
        <v>177</v>
      </c>
      <c r="C13" s="41">
        <v>0.506000000000002</v>
      </c>
      <c r="D13" s="41">
        <v>0.5920000000000001</v>
      </c>
      <c r="E13" s="41">
        <v>0.9020000000000001</v>
      </c>
      <c r="F13" s="41">
        <v>1.087</v>
      </c>
    </row>
    <row r="14" spans="1:6" ht="15">
      <c r="A14" s="40"/>
      <c r="B14" s="40" t="s">
        <v>178</v>
      </c>
      <c r="C14" s="41">
        <v>0.9069999999999999</v>
      </c>
      <c r="D14" s="41">
        <v>0.275</v>
      </c>
      <c r="E14" s="41">
        <v>0.5810000000000001</v>
      </c>
      <c r="F14" s="41">
        <v>0.727</v>
      </c>
    </row>
    <row r="15" spans="1:6" ht="15">
      <c r="A15" s="40"/>
      <c r="B15" s="40" t="s">
        <v>179</v>
      </c>
      <c r="C15" s="41">
        <v>0.8660000000000001</v>
      </c>
      <c r="D15" s="41">
        <v>1.4690000000000003</v>
      </c>
      <c r="E15" s="41">
        <v>1.9590000000000005</v>
      </c>
      <c r="F15" s="41">
        <v>2.181</v>
      </c>
    </row>
    <row r="16" spans="1:6" ht="15">
      <c r="A16" s="40"/>
      <c r="B16" s="40" t="s">
        <v>180</v>
      </c>
      <c r="C16" s="41">
        <v>1.6970000000000027</v>
      </c>
      <c r="D16" s="41">
        <v>0.8740000000000094</v>
      </c>
      <c r="E16" s="41">
        <v>0.8920000000000101</v>
      </c>
      <c r="F16" s="41">
        <v>1.3400000000000034</v>
      </c>
    </row>
    <row r="17" spans="1:6" ht="15">
      <c r="A17" s="40"/>
      <c r="B17" s="40" t="s">
        <v>181</v>
      </c>
      <c r="C17" s="42">
        <v>5.860000000000005</v>
      </c>
      <c r="D17" s="42">
        <v>6.67300000000001</v>
      </c>
      <c r="E17" s="42">
        <v>9.43300000000001</v>
      </c>
      <c r="F17" s="42">
        <v>12.258000000000003</v>
      </c>
    </row>
    <row r="18" spans="1:6" ht="15">
      <c r="A18" s="75" t="s">
        <v>182</v>
      </c>
      <c r="B18" s="75"/>
      <c r="C18" s="43">
        <v>70.651</v>
      </c>
      <c r="D18" s="43">
        <v>71.464</v>
      </c>
      <c r="E18" s="43">
        <v>74.224</v>
      </c>
      <c r="F18" s="43">
        <v>77.049</v>
      </c>
    </row>
    <row r="19" spans="1:6" ht="16.5" customHeight="1">
      <c r="A19" s="40"/>
      <c r="B19" s="40" t="s">
        <v>183</v>
      </c>
      <c r="C19" s="44"/>
      <c r="D19" s="45"/>
      <c r="E19" s="45"/>
      <c r="F19" s="45"/>
    </row>
    <row r="25" spans="3:6" ht="15">
      <c r="C25" s="41"/>
      <c r="D25" s="41"/>
      <c r="E25" s="41"/>
      <c r="F25" s="41"/>
    </row>
    <row r="27" spans="3:6" ht="15">
      <c r="C27" s="46"/>
      <c r="D27" s="47"/>
      <c r="E27" s="47"/>
      <c r="F27" s="46"/>
    </row>
  </sheetData>
  <sheetProtection/>
  <mergeCells count="2">
    <mergeCell ref="A5:B5"/>
    <mergeCell ref="A18:B1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9"/>
  <sheetViews>
    <sheetView zoomScalePageLayoutView="0" workbookViewId="0" topLeftCell="A1">
      <selection activeCell="E50" sqref="E50"/>
    </sheetView>
  </sheetViews>
  <sheetFormatPr defaultColWidth="9.140625" defaultRowHeight="15"/>
  <cols>
    <col min="1" max="1" width="7.421875" style="8" bestFit="1" customWidth="1"/>
    <col min="3" max="3" width="10.7109375" style="0" bestFit="1" customWidth="1"/>
  </cols>
  <sheetData>
    <row r="1" ht="15">
      <c r="B1" t="s">
        <v>56</v>
      </c>
    </row>
    <row r="2" spans="1:2" ht="15">
      <c r="A2" s="9" t="str">
        <f>[1]!AremosData("outgap","Quarterly","1998","2014Q3","T:\ZAPPS\Aremos\PreviousForecast\befu2010.BNK","","","","","Yes","Yes","No","Down","8")</f>
        <v>?QuickData</v>
      </c>
      <c r="B2" t="s">
        <v>55</v>
      </c>
    </row>
    <row r="3" spans="1:3" ht="15">
      <c r="A3" s="8">
        <v>35796</v>
      </c>
      <c r="B3">
        <v>-1.7247247257312688</v>
      </c>
      <c r="C3" s="6"/>
    </row>
    <row r="4" spans="1:3" ht="15">
      <c r="A4" s="8">
        <v>35886</v>
      </c>
      <c r="B4">
        <v>-1.4886038183055867</v>
      </c>
      <c r="C4" s="6"/>
    </row>
    <row r="5" spans="1:3" ht="15">
      <c r="A5" s="8">
        <v>35977</v>
      </c>
      <c r="B5">
        <v>-2.2275173114382256</v>
      </c>
      <c r="C5" s="6"/>
    </row>
    <row r="6" spans="1:3" ht="15">
      <c r="A6" s="8">
        <v>36069</v>
      </c>
      <c r="B6">
        <v>-2.1112833524849193</v>
      </c>
      <c r="C6" s="6"/>
    </row>
    <row r="7" spans="1:3" ht="15">
      <c r="A7" s="8">
        <v>36161</v>
      </c>
      <c r="B7">
        <v>-1.6706953500234136</v>
      </c>
      <c r="C7" s="6"/>
    </row>
    <row r="8" spans="1:3" ht="15">
      <c r="A8" s="8">
        <v>36251</v>
      </c>
      <c r="B8">
        <v>-1.3444341572082767</v>
      </c>
      <c r="C8" s="6"/>
    </row>
    <row r="9" spans="1:3" ht="15">
      <c r="A9" s="8">
        <v>36342</v>
      </c>
      <c r="B9">
        <v>0.6409350722668918</v>
      </c>
      <c r="C9" s="6"/>
    </row>
    <row r="10" spans="1:3" ht="15">
      <c r="A10" s="8">
        <v>36434</v>
      </c>
      <c r="B10">
        <v>1.195690518725352</v>
      </c>
      <c r="C10" s="6"/>
    </row>
    <row r="11" spans="1:3" ht="15">
      <c r="A11" s="8">
        <v>36526</v>
      </c>
      <c r="B11">
        <v>1.8353607969386732</v>
      </c>
      <c r="C11" s="6"/>
    </row>
    <row r="12" spans="1:3" ht="15">
      <c r="A12" s="8">
        <v>36617</v>
      </c>
      <c r="B12">
        <v>0.548210685677625</v>
      </c>
      <c r="C12" s="6"/>
    </row>
    <row r="13" spans="1:3" ht="15">
      <c r="A13" s="8">
        <v>36708</v>
      </c>
      <c r="B13">
        <v>0.40801776533293427</v>
      </c>
      <c r="C13" s="6"/>
    </row>
    <row r="14" spans="1:3" ht="15">
      <c r="A14" s="8">
        <v>36800</v>
      </c>
      <c r="B14">
        <v>-0.2533754244632483</v>
      </c>
      <c r="C14" s="6"/>
    </row>
    <row r="15" spans="1:3" ht="15">
      <c r="A15" s="8">
        <v>36892</v>
      </c>
      <c r="B15">
        <v>-0.5880441862283007</v>
      </c>
      <c r="C15" s="6"/>
    </row>
    <row r="16" spans="1:3" ht="15">
      <c r="A16" s="8">
        <v>36982</v>
      </c>
      <c r="B16">
        <v>-0.07204593604425234</v>
      </c>
      <c r="C16" s="6"/>
    </row>
    <row r="17" spans="1:3" ht="15">
      <c r="A17" s="8">
        <v>37073</v>
      </c>
      <c r="B17">
        <v>-0.3498127422620473</v>
      </c>
      <c r="C17" s="6"/>
    </row>
    <row r="18" spans="1:3" ht="15">
      <c r="A18" s="8">
        <v>37165</v>
      </c>
      <c r="B18">
        <v>0.46577171460114497</v>
      </c>
      <c r="C18" s="6"/>
    </row>
    <row r="19" spans="1:3" ht="15">
      <c r="A19" s="8">
        <v>37257</v>
      </c>
      <c r="B19">
        <v>0.2920598776222099</v>
      </c>
      <c r="C19" s="6"/>
    </row>
    <row r="20" spans="1:3" ht="15">
      <c r="A20" s="8">
        <v>37347</v>
      </c>
      <c r="B20">
        <v>0.6880809078536188</v>
      </c>
      <c r="C20" s="6"/>
    </row>
    <row r="21" spans="1:3" ht="15">
      <c r="A21" s="8">
        <v>37438</v>
      </c>
      <c r="B21">
        <v>0.9300005964086119</v>
      </c>
      <c r="C21" s="6"/>
    </row>
    <row r="22" spans="1:3" ht="15">
      <c r="A22" s="8">
        <v>37530</v>
      </c>
      <c r="B22">
        <v>1.5777414268052994</v>
      </c>
      <c r="C22" s="6"/>
    </row>
    <row r="23" spans="1:3" ht="15">
      <c r="A23" s="8">
        <v>37622</v>
      </c>
      <c r="B23">
        <v>0.9522684727277961</v>
      </c>
      <c r="C23" s="6"/>
    </row>
    <row r="24" spans="1:3" ht="15">
      <c r="A24" s="8">
        <v>37712</v>
      </c>
      <c r="B24">
        <v>0.40751672358984087</v>
      </c>
      <c r="C24" s="6"/>
    </row>
    <row r="25" spans="1:3" ht="15">
      <c r="A25" s="8">
        <v>37803</v>
      </c>
      <c r="B25">
        <v>1.2519664668937522</v>
      </c>
      <c r="C25" s="6"/>
    </row>
    <row r="26" spans="1:3" ht="15">
      <c r="A26" s="8">
        <v>37895</v>
      </c>
      <c r="B26">
        <v>1.7026683534061635</v>
      </c>
      <c r="C26" s="6"/>
    </row>
    <row r="27" spans="1:3" ht="15">
      <c r="A27" s="8">
        <v>37987</v>
      </c>
      <c r="B27">
        <v>2.371694781414857</v>
      </c>
      <c r="C27" s="6"/>
    </row>
    <row r="28" spans="1:3" ht="15">
      <c r="A28" s="8">
        <v>38078</v>
      </c>
      <c r="B28">
        <v>2.2256123881118053</v>
      </c>
      <c r="C28" s="6"/>
    </row>
    <row r="29" spans="1:3" ht="15">
      <c r="A29" s="8">
        <v>38169</v>
      </c>
      <c r="B29">
        <v>1.7891451090533985</v>
      </c>
      <c r="C29" s="6"/>
    </row>
    <row r="30" spans="1:3" ht="15">
      <c r="A30" s="8">
        <v>38261</v>
      </c>
      <c r="B30">
        <v>1.2780266191254774</v>
      </c>
      <c r="C30" s="6"/>
    </row>
    <row r="31" spans="1:3" ht="15">
      <c r="A31" s="8">
        <v>38353</v>
      </c>
      <c r="B31">
        <v>1.7059109510139059</v>
      </c>
      <c r="C31" s="6"/>
    </row>
    <row r="32" spans="1:3" ht="15">
      <c r="A32" s="8">
        <v>38443</v>
      </c>
      <c r="B32">
        <v>2.7828388689576133</v>
      </c>
      <c r="C32" s="6"/>
    </row>
    <row r="33" spans="1:3" ht="15">
      <c r="A33" s="8">
        <v>38534</v>
      </c>
      <c r="B33">
        <v>2.7013505923660563</v>
      </c>
      <c r="C33" s="6"/>
    </row>
    <row r="34" spans="1:3" ht="15">
      <c r="A34" s="8">
        <v>38626</v>
      </c>
      <c r="B34">
        <v>1.9602140548168772</v>
      </c>
      <c r="C34" s="6"/>
    </row>
    <row r="35" spans="1:3" ht="15">
      <c r="A35" s="8">
        <v>38718</v>
      </c>
      <c r="B35">
        <v>1.839457370868491</v>
      </c>
      <c r="C35" s="6"/>
    </row>
    <row r="36" spans="1:3" ht="15">
      <c r="A36" s="8">
        <v>38808</v>
      </c>
      <c r="B36">
        <v>1.4272996038600325</v>
      </c>
      <c r="C36" s="6"/>
    </row>
    <row r="37" spans="1:3" ht="15">
      <c r="A37" s="8">
        <v>38899</v>
      </c>
      <c r="B37">
        <v>1.1087272852802164</v>
      </c>
      <c r="C37" s="6"/>
    </row>
    <row r="38" spans="1:3" ht="15">
      <c r="A38" s="8">
        <v>38991</v>
      </c>
      <c r="B38">
        <v>1.010120880944006</v>
      </c>
      <c r="C38" s="6"/>
    </row>
    <row r="39" spans="1:3" ht="15">
      <c r="A39" s="8">
        <v>39083</v>
      </c>
      <c r="B39">
        <v>2.03448094467372</v>
      </c>
      <c r="C39" s="6"/>
    </row>
    <row r="40" spans="1:3" ht="15">
      <c r="A40" s="8">
        <v>39173</v>
      </c>
      <c r="B40">
        <v>2.502624355733221</v>
      </c>
      <c r="C40" s="6"/>
    </row>
    <row r="41" spans="1:3" ht="15">
      <c r="A41" s="8">
        <v>39264</v>
      </c>
      <c r="B41">
        <v>2.921238346089323</v>
      </c>
      <c r="C41" s="6"/>
    </row>
    <row r="42" spans="1:3" ht="15">
      <c r="A42" s="8">
        <v>39356</v>
      </c>
      <c r="B42">
        <v>3.526921862610647</v>
      </c>
      <c r="C42" s="6"/>
    </row>
    <row r="43" spans="1:3" ht="15">
      <c r="A43" s="8">
        <v>39448</v>
      </c>
      <c r="B43">
        <v>2.8801088970587276</v>
      </c>
      <c r="C43" s="6"/>
    </row>
    <row r="44" spans="1:3" ht="15">
      <c r="A44" s="8">
        <v>39539</v>
      </c>
      <c r="B44">
        <v>1.9109652193983444</v>
      </c>
      <c r="C44" s="6"/>
    </row>
    <row r="45" spans="1:3" ht="15">
      <c r="A45" s="8">
        <v>39630</v>
      </c>
      <c r="B45">
        <v>0.9128461975634025</v>
      </c>
      <c r="C45" s="6"/>
    </row>
    <row r="46" spans="1:3" ht="15">
      <c r="A46" s="8">
        <v>39722</v>
      </c>
      <c r="B46">
        <v>-0.4846217086200118</v>
      </c>
      <c r="C46" s="6"/>
    </row>
    <row r="47" spans="1:3" ht="15">
      <c r="A47" s="8">
        <v>39814</v>
      </c>
      <c r="B47">
        <v>-1.6431281900444596</v>
      </c>
      <c r="C47" s="6"/>
    </row>
    <row r="48" spans="1:3" ht="15">
      <c r="A48" s="8">
        <v>39904</v>
      </c>
      <c r="B48">
        <v>-1.8781405474279873</v>
      </c>
      <c r="C48" s="6"/>
    </row>
    <row r="49" spans="1:3" ht="15">
      <c r="A49" s="8">
        <v>39995</v>
      </c>
      <c r="B49">
        <v>-2.0039135382738236</v>
      </c>
      <c r="C49" s="6"/>
    </row>
    <row r="50" spans="1:3" ht="15">
      <c r="A50" s="8">
        <v>40087</v>
      </c>
      <c r="B50">
        <v>-1.613526415703782</v>
      </c>
      <c r="C50" s="6"/>
    </row>
    <row r="51" spans="1:3" ht="15">
      <c r="A51" s="8">
        <v>40179</v>
      </c>
      <c r="B51">
        <v>-1.2011764705882395</v>
      </c>
      <c r="C51" s="6"/>
    </row>
    <row r="52" spans="1:3" ht="15">
      <c r="A52" s="8">
        <v>40269</v>
      </c>
      <c r="B52">
        <v>-0.9931789473684313</v>
      </c>
      <c r="C52" s="6"/>
    </row>
    <row r="53" spans="1:3" ht="15">
      <c r="A53" s="8">
        <v>40360</v>
      </c>
      <c r="B53">
        <v>-0.12193267249950826</v>
      </c>
      <c r="C53" s="6"/>
    </row>
    <row r="54" spans="1:3" ht="15">
      <c r="A54" s="8">
        <v>40452</v>
      </c>
      <c r="B54">
        <v>-0.6588984981043989</v>
      </c>
      <c r="C54" s="6"/>
    </row>
    <row r="55" spans="1:3" ht="15">
      <c r="A55" s="8">
        <v>40544</v>
      </c>
      <c r="B55">
        <v>-0.6946565802661141</v>
      </c>
      <c r="C55" s="6"/>
    </row>
    <row r="56" spans="1:3" ht="15">
      <c r="A56" s="8">
        <v>40634</v>
      </c>
      <c r="B56">
        <v>-0.7662673454487654</v>
      </c>
      <c r="C56" s="6"/>
    </row>
    <row r="57" spans="1:3" ht="15">
      <c r="A57" s="8">
        <v>40725</v>
      </c>
      <c r="B57">
        <v>-0.663527665881568</v>
      </c>
      <c r="C57" s="6"/>
    </row>
    <row r="58" spans="1:3" ht="15">
      <c r="A58" s="8">
        <v>40817</v>
      </c>
      <c r="B58">
        <v>-0.5024919536607911</v>
      </c>
      <c r="C58" s="6"/>
    </row>
    <row r="59" spans="1:3" ht="15">
      <c r="A59" s="8">
        <v>40909</v>
      </c>
      <c r="B59">
        <v>-0.6489236284316013</v>
      </c>
      <c r="C59" s="6"/>
    </row>
    <row r="60" spans="1:3" ht="15">
      <c r="A60" s="8">
        <v>41000</v>
      </c>
      <c r="B60">
        <v>-0.7462063031495245</v>
      </c>
      <c r="C60" s="6"/>
    </row>
    <row r="61" spans="1:3" ht="15">
      <c r="A61" s="8">
        <v>41091</v>
      </c>
      <c r="B61">
        <v>-0.8407109561052608</v>
      </c>
      <c r="C61" s="6"/>
    </row>
    <row r="62" spans="1:3" ht="15">
      <c r="A62" s="8">
        <v>41183</v>
      </c>
      <c r="B62">
        <v>-0.8940209116982425</v>
      </c>
      <c r="C62" s="6"/>
    </row>
    <row r="63" spans="1:3" ht="15">
      <c r="A63" s="8">
        <v>41275</v>
      </c>
      <c r="B63">
        <v>-0.9017707006132745</v>
      </c>
      <c r="C63" s="6"/>
    </row>
    <row r="64" spans="1:3" ht="15">
      <c r="A64" s="8">
        <v>41365</v>
      </c>
      <c r="B64">
        <v>-0.7734748556314283</v>
      </c>
      <c r="C64" s="6"/>
    </row>
    <row r="65" spans="1:3" ht="15">
      <c r="A65" s="8">
        <v>41456</v>
      </c>
      <c r="B65">
        <v>-0.6502007349683818</v>
      </c>
      <c r="C65" s="6"/>
    </row>
    <row r="66" spans="1:3" ht="15">
      <c r="A66" s="8">
        <v>41548</v>
      </c>
      <c r="B66">
        <v>-0.5107120426677889</v>
      </c>
      <c r="C66" s="6"/>
    </row>
    <row r="67" spans="1:3" ht="15">
      <c r="A67" s="8">
        <v>41640</v>
      </c>
      <c r="B67">
        <v>-0.35608406096744405</v>
      </c>
      <c r="C67" s="6"/>
    </row>
    <row r="68" spans="1:3" ht="15">
      <c r="A68" s="8">
        <v>41730</v>
      </c>
      <c r="B68">
        <v>-0.2166928282102258</v>
      </c>
      <c r="C68" s="6"/>
    </row>
    <row r="69" spans="1:2" ht="15">
      <c r="A69" s="8">
        <v>41821</v>
      </c>
      <c r="B69" t="e">
        <v>#N/A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6">
      <selection activeCell="B39" sqref="B39"/>
    </sheetView>
  </sheetViews>
  <sheetFormatPr defaultColWidth="9.140625" defaultRowHeight="15"/>
  <sheetData>
    <row r="1" ht="15.75">
      <c r="A1" s="48" t="s">
        <v>184</v>
      </c>
    </row>
    <row r="2" ht="15.75">
      <c r="A2" s="48" t="s">
        <v>196</v>
      </c>
    </row>
    <row r="3" spans="1:6" ht="16.5">
      <c r="A3" s="49" t="s">
        <v>185</v>
      </c>
      <c r="B3" s="50"/>
      <c r="C3" s="69" t="s">
        <v>186</v>
      </c>
      <c r="D3" s="69"/>
      <c r="E3" s="69"/>
      <c r="F3" s="69"/>
    </row>
    <row r="4" spans="1:6" ht="40.5">
      <c r="A4" s="51"/>
      <c r="B4" s="52"/>
      <c r="C4" s="53" t="s">
        <v>187</v>
      </c>
      <c r="D4" s="53" t="s">
        <v>188</v>
      </c>
      <c r="E4" s="53" t="s">
        <v>189</v>
      </c>
      <c r="F4" s="53" t="s">
        <v>190</v>
      </c>
    </row>
    <row r="5" spans="1:6" ht="15" customHeight="1">
      <c r="A5" s="70" t="s">
        <v>191</v>
      </c>
      <c r="B5" s="58" t="s">
        <v>192</v>
      </c>
      <c r="C5" s="59"/>
      <c r="D5" s="54">
        <v>755</v>
      </c>
      <c r="E5" s="54">
        <v>-517</v>
      </c>
      <c r="F5" s="54">
        <v>679</v>
      </c>
    </row>
    <row r="6" spans="1:6" ht="15">
      <c r="A6" s="71"/>
      <c r="B6" s="57" t="s">
        <v>193</v>
      </c>
      <c r="C6" s="55"/>
      <c r="D6" s="55">
        <v>2695</v>
      </c>
      <c r="E6" s="55">
        <v>2738</v>
      </c>
      <c r="F6" s="55">
        <v>396</v>
      </c>
    </row>
    <row r="7" spans="1:6" ht="15">
      <c r="A7" s="72"/>
      <c r="B7" s="63" t="s">
        <v>194</v>
      </c>
      <c r="C7" s="64"/>
      <c r="D7" s="60">
        <v>3314</v>
      </c>
      <c r="E7" s="64">
        <v>2928</v>
      </c>
      <c r="F7" s="64">
        <v>4932</v>
      </c>
    </row>
    <row r="8" spans="1:6" ht="15" customHeight="1">
      <c r="A8" s="71" t="s">
        <v>195</v>
      </c>
      <c r="B8" s="61">
        <v>1997</v>
      </c>
      <c r="C8" s="55"/>
      <c r="D8" s="55">
        <v>1863</v>
      </c>
      <c r="E8" s="55">
        <v>1801</v>
      </c>
      <c r="F8" s="55">
        <v>3913</v>
      </c>
    </row>
    <row r="9" spans="1:6" ht="15">
      <c r="A9" s="71"/>
      <c r="B9" s="61">
        <v>1998</v>
      </c>
      <c r="C9" s="55"/>
      <c r="D9" s="55">
        <v>2048</v>
      </c>
      <c r="E9" s="55">
        <v>2345</v>
      </c>
      <c r="F9" s="55">
        <v>484</v>
      </c>
    </row>
    <row r="10" spans="1:6" ht="15">
      <c r="A10" s="71"/>
      <c r="B10" s="61">
        <v>1999</v>
      </c>
      <c r="C10" s="55"/>
      <c r="D10" s="55">
        <v>1705</v>
      </c>
      <c r="E10" s="55">
        <v>128</v>
      </c>
      <c r="F10" s="55">
        <v>2048</v>
      </c>
    </row>
    <row r="11" spans="1:6" ht="15">
      <c r="A11" s="71"/>
      <c r="B11" s="61">
        <v>2000</v>
      </c>
      <c r="C11" s="55"/>
      <c r="D11" s="55">
        <v>1404.58</v>
      </c>
      <c r="E11" s="55">
        <v>593.5800000000017</v>
      </c>
      <c r="F11" s="55">
        <v>-386</v>
      </c>
    </row>
    <row r="12" spans="1:6" ht="15">
      <c r="A12" s="71"/>
      <c r="B12" s="61">
        <v>2001</v>
      </c>
      <c r="C12" s="55"/>
      <c r="D12" s="55">
        <v>1207.53</v>
      </c>
      <c r="E12" s="55">
        <v>1421.5299999999988</v>
      </c>
      <c r="F12" s="55">
        <v>349</v>
      </c>
    </row>
    <row r="13" spans="1:6" ht="15">
      <c r="A13" s="71"/>
      <c r="B13" s="61">
        <v>2002</v>
      </c>
      <c r="C13" s="55"/>
      <c r="D13" s="55">
        <v>2286.442240000005</v>
      </c>
      <c r="E13" s="55">
        <v>2471.215240000005</v>
      </c>
      <c r="F13" s="55">
        <v>216</v>
      </c>
    </row>
    <row r="14" spans="1:6" ht="15">
      <c r="A14" s="71"/>
      <c r="B14" s="61">
        <v>2003</v>
      </c>
      <c r="C14" s="55"/>
      <c r="D14" s="55">
        <v>1621.0389900000096</v>
      </c>
      <c r="E14" s="55">
        <v>4365.90299000001</v>
      </c>
      <c r="F14" s="55">
        <v>1217</v>
      </c>
    </row>
    <row r="15" spans="1:6" ht="15">
      <c r="A15" s="71"/>
      <c r="B15" s="61">
        <v>2004</v>
      </c>
      <c r="C15" s="55"/>
      <c r="D15" s="55">
        <v>7308.837650000008</v>
      </c>
      <c r="E15" s="55">
        <v>5573.117650000007</v>
      </c>
      <c r="F15" s="55">
        <v>520</v>
      </c>
    </row>
    <row r="16" spans="1:6" ht="15">
      <c r="A16" s="71"/>
      <c r="B16" s="61">
        <v>2005</v>
      </c>
      <c r="C16" s="55"/>
      <c r="D16" s="55">
        <v>5930.91185</v>
      </c>
      <c r="E16" s="55">
        <v>7074.78585</v>
      </c>
      <c r="F16" s="55">
        <v>3104</v>
      </c>
    </row>
    <row r="17" spans="1:6" ht="15">
      <c r="A17" s="71"/>
      <c r="B17" s="61">
        <v>2006</v>
      </c>
      <c r="C17" s="55"/>
      <c r="D17" s="55">
        <v>9541.63906000001</v>
      </c>
      <c r="E17" s="55">
        <v>7091.025380441999</v>
      </c>
      <c r="F17" s="55">
        <v>2985</v>
      </c>
    </row>
    <row r="18" spans="1:6" ht="15">
      <c r="A18" s="71"/>
      <c r="B18" s="61">
        <v>2007</v>
      </c>
      <c r="C18" s="55"/>
      <c r="D18" s="55">
        <v>8023</v>
      </c>
      <c r="E18" s="55">
        <v>5860</v>
      </c>
      <c r="F18" s="55">
        <v>2877</v>
      </c>
    </row>
    <row r="19" spans="1:6" ht="15">
      <c r="A19" s="71"/>
      <c r="B19" s="61">
        <v>2008</v>
      </c>
      <c r="C19" s="55"/>
      <c r="D19" s="55">
        <v>2384</v>
      </c>
      <c r="E19" s="55">
        <v>5637</v>
      </c>
      <c r="F19" s="55">
        <v>2057</v>
      </c>
    </row>
    <row r="20" spans="1:6" ht="15">
      <c r="A20" s="71"/>
      <c r="B20" s="61">
        <v>2009</v>
      </c>
      <c r="C20" s="55"/>
      <c r="D20" s="55">
        <v>-10505</v>
      </c>
      <c r="E20" s="55">
        <v>-3893</v>
      </c>
      <c r="F20" s="55">
        <v>-8639</v>
      </c>
    </row>
    <row r="21" spans="1:6" ht="15">
      <c r="A21" s="65"/>
      <c r="B21" s="62">
        <v>2010</v>
      </c>
      <c r="C21" s="56"/>
      <c r="D21" s="56">
        <v>-4509</v>
      </c>
      <c r="E21" s="56">
        <v>-6315</v>
      </c>
      <c r="F21" s="56">
        <v>-9000</v>
      </c>
    </row>
    <row r="23" spans="1:6" ht="15">
      <c r="A23" t="s">
        <v>195</v>
      </c>
      <c r="B23" t="s">
        <v>193</v>
      </c>
      <c r="D23" s="66">
        <f>D6/Data4!$D3*100</f>
        <v>2.9898268230177836</v>
      </c>
      <c r="E23" s="66">
        <f>E6/Data4!$D3*100</f>
        <v>3.03753092446111</v>
      </c>
      <c r="F23" s="66">
        <f>F6/Data4!$D3*100</f>
        <v>0.4393214923617968</v>
      </c>
    </row>
    <row r="24" spans="2:6" ht="15">
      <c r="B24" t="s">
        <v>194</v>
      </c>
      <c r="D24" s="66">
        <f>D7/Data4!$D4*100</f>
        <v>3.45744958320727</v>
      </c>
      <c r="E24" s="66">
        <f>E7/Data4!$D4*100</f>
        <v>3.054741212924226</v>
      </c>
      <c r="F24" s="66">
        <f>F7/Data4!$D4*100</f>
        <v>5.14548622340925</v>
      </c>
    </row>
    <row r="25" spans="2:6" ht="15">
      <c r="B25">
        <v>1997</v>
      </c>
      <c r="D25" s="66">
        <f>D8/Data4!$D5*100</f>
        <v>1.8581872949061928</v>
      </c>
      <c r="E25" s="66">
        <f>E8/Data4!$D5*100</f>
        <v>1.7963474600783969</v>
      </c>
      <c r="F25" s="66">
        <f>F8/Data4!$D5*100</f>
        <v>3.902891510986545</v>
      </c>
    </row>
    <row r="26" spans="2:6" ht="15">
      <c r="B26">
        <v>1998</v>
      </c>
      <c r="D26" s="66">
        <f>D9/Data4!$D6*100</f>
        <v>1.9921016283096318</v>
      </c>
      <c r="E26" s="66">
        <f>E9/Data4!$D6*100</f>
        <v>2.2809952726494562</v>
      </c>
      <c r="F26" s="66">
        <f>F9/Data4!$D6*100</f>
        <v>0.4707896426278622</v>
      </c>
    </row>
    <row r="27" spans="2:6" ht="15">
      <c r="B27">
        <v>1999</v>
      </c>
      <c r="D27" s="66">
        <f>D10/Data4!$D7*100</f>
        <v>1.6097358333805396</v>
      </c>
      <c r="E27" s="66">
        <f>E10/Data4!$D7*100</f>
        <v>0.1208482033271021</v>
      </c>
      <c r="F27" s="66">
        <f>F10/Data4!$D7*100</f>
        <v>1.9335712532336335</v>
      </c>
    </row>
    <row r="28" spans="2:6" ht="15">
      <c r="B28">
        <v>2000</v>
      </c>
      <c r="D28" s="66">
        <f>D11/Data4!$D8*100</f>
        <v>1.250505248350709</v>
      </c>
      <c r="E28" s="66">
        <f>E11/Data4!$D8*100</f>
        <v>0.5284675172051546</v>
      </c>
      <c r="F28" s="66">
        <f>F11/Data4!$D8*100</f>
        <v>-0.3436579090285877</v>
      </c>
    </row>
    <row r="29" spans="2:6" ht="15">
      <c r="B29">
        <v>2001</v>
      </c>
      <c r="D29" s="66">
        <f>D12/Data4!$D9*100</f>
        <v>1.0092776008625661</v>
      </c>
      <c r="E29" s="66">
        <f>E12/Data4!$D9*100</f>
        <v>1.1881430589336601</v>
      </c>
      <c r="F29" s="66">
        <f>F12/Data4!$D9*100</f>
        <v>0.2917011442374397</v>
      </c>
    </row>
    <row r="30" spans="2:6" ht="15">
      <c r="B30">
        <v>2002</v>
      </c>
      <c r="D30" s="66">
        <f>D13/Data4!$D10*100</f>
        <v>1.7991440689302474</v>
      </c>
      <c r="E30" s="66">
        <f>E13/Data4!$D10*100</f>
        <v>1.944537309674631</v>
      </c>
      <c r="F30" s="66">
        <f>F13/Data4!$D10*100</f>
        <v>0.16996498406578275</v>
      </c>
    </row>
    <row r="31" spans="2:6" ht="15">
      <c r="B31">
        <v>2003</v>
      </c>
      <c r="D31" s="66">
        <f>D14/Data4!$D11*100</f>
        <v>1.2068665331526747</v>
      </c>
      <c r="E31" s="66">
        <f>E14/Data4!$D11*100</f>
        <v>3.2504228696079522</v>
      </c>
      <c r="F31" s="66">
        <f>F14/Data4!$D11*100</f>
        <v>0.9060587560863026</v>
      </c>
    </row>
    <row r="32" spans="2:6" ht="15">
      <c r="B32">
        <v>2004</v>
      </c>
      <c r="D32" s="66">
        <f>D15/Data4!$D12*100</f>
        <v>5.043986728961649</v>
      </c>
      <c r="E32" s="66">
        <f>E15/Data4!$D12*100</f>
        <v>3.846128866406266</v>
      </c>
      <c r="F32" s="66">
        <f>F15/Data4!$D12*100</f>
        <v>0.35886323170142576</v>
      </c>
    </row>
    <row r="33" spans="2:6" ht="15">
      <c r="B33">
        <v>2005</v>
      </c>
      <c r="D33" s="66">
        <f>D16/Data4!$D13*100</f>
        <v>3.849516677592508</v>
      </c>
      <c r="E33" s="66">
        <f>E16/Data4!$D13*100</f>
        <v>4.59195934938242</v>
      </c>
      <c r="F33" s="66">
        <f>F16/Data4!$D13*100</f>
        <v>2.014681733509012</v>
      </c>
    </row>
    <row r="34" spans="2:6" ht="15">
      <c r="B34">
        <v>2006</v>
      </c>
      <c r="D34" s="66">
        <f>D17/Data4!$D14*100</f>
        <v>5.904808473244184</v>
      </c>
      <c r="E34" s="66">
        <f>E17/Data4!$D14*100</f>
        <v>4.388255150622249</v>
      </c>
      <c r="F34" s="66">
        <f>F17/Data4!$D14*100</f>
        <v>1.8472563447221688</v>
      </c>
    </row>
    <row r="35" spans="2:6" ht="15">
      <c r="B35">
        <v>2007</v>
      </c>
      <c r="D35" s="66">
        <f>D18/Data4!$D15*100</f>
        <v>4.674046023885814</v>
      </c>
      <c r="E35" s="66">
        <f>E18/Data4!$D15*100</f>
        <v>3.413923681910865</v>
      </c>
      <c r="F35" s="66">
        <f>F18/Data4!$D15*100</f>
        <v>1.6760850568016312</v>
      </c>
    </row>
    <row r="36" spans="2:6" ht="15">
      <c r="B36">
        <v>2008</v>
      </c>
      <c r="D36" s="66">
        <f>D19/Data4!$D16*100</f>
        <v>1.3064588607941778</v>
      </c>
      <c r="E36" s="66">
        <f>E19/Data4!$D16*100</f>
        <v>3.0891395127083814</v>
      </c>
      <c r="F36" s="66">
        <f>F19/Data4!$D16*100</f>
        <v>1.1272591764486677</v>
      </c>
    </row>
    <row r="37" spans="2:6" ht="15">
      <c r="B37">
        <v>2009</v>
      </c>
      <c r="D37" s="66">
        <f>D20/Data4!$D17*100</f>
        <v>-5.692347707346678</v>
      </c>
      <c r="E37" s="66">
        <f>E20/Data4!$D17*100</f>
        <v>-2.1095011541837807</v>
      </c>
      <c r="F37" s="66">
        <f>F20/Data4!$D17*100</f>
        <v>-4.681217690982194</v>
      </c>
    </row>
    <row r="38" spans="2:6" ht="15">
      <c r="B38">
        <v>2010</v>
      </c>
      <c r="D38" s="66">
        <f>D21/Data4!$D18*100</f>
        <v>-2.3819963548957976</v>
      </c>
      <c r="E38" s="66">
        <f>E21/Data4!$D18*100</f>
        <v>-3.3360627591853986</v>
      </c>
      <c r="F38" s="66">
        <f>F21/Data4!$D18*100</f>
        <v>-4.754483742306982</v>
      </c>
    </row>
  </sheetData>
  <sheetProtection/>
  <mergeCells count="3">
    <mergeCell ref="C3:F3"/>
    <mergeCell ref="A5:A7"/>
    <mergeCell ref="A8:A20"/>
  </mergeCells>
  <hyperlinks>
    <hyperlink ref="C3:E3" location="'Series Descriptions'!A60" display="Surplus/Deficit Measures"/>
    <hyperlink ref="C3:F3" location="'Series Descriptions'!A85" display="Surplus/Deficit Measures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1">
      <selection activeCell="H10" sqref="H10"/>
    </sheetView>
  </sheetViews>
  <sheetFormatPr defaultColWidth="9.140625" defaultRowHeight="15"/>
  <sheetData>
    <row r="2" spans="2:8" ht="15">
      <c r="B2" t="s">
        <v>213</v>
      </c>
      <c r="C2" t="s">
        <v>214</v>
      </c>
      <c r="D2" t="s">
        <v>215</v>
      </c>
      <c r="E2" t="s">
        <v>216</v>
      </c>
      <c r="F2" t="s">
        <v>39</v>
      </c>
      <c r="G2" t="s">
        <v>132</v>
      </c>
      <c r="H2" t="s">
        <v>218</v>
      </c>
    </row>
    <row r="3" spans="1:11" ht="15">
      <c r="A3">
        <v>2004</v>
      </c>
      <c r="H3">
        <v>46219</v>
      </c>
    </row>
    <row r="4" spans="1:11" ht="15">
      <c r="A4">
        <v>2005</v>
      </c>
      <c r="B4">
        <v>51145</v>
      </c>
      <c r="H4">
        <v>51045</v>
      </c>
    </row>
    <row r="5" spans="1:11" ht="15">
      <c r="A5">
        <v>2006</v>
      </c>
      <c r="B5">
        <v>53297.00000000001</v>
      </c>
      <c r="C5">
        <v>56651.99999999999</v>
      </c>
      <c r="H5">
        <v>55735</v>
      </c>
    </row>
    <row r="6" spans="1:11" ht="15">
      <c r="A6">
        <v>2007</v>
      </c>
      <c r="B6">
        <v>55008</v>
      </c>
      <c r="C6">
        <v>56190.00000000001</v>
      </c>
      <c r="D6">
        <v>57000</v>
      </c>
      <c r="H6">
        <v>58211</v>
      </c>
    </row>
    <row r="7" spans="1:11" ht="15">
      <c r="A7">
        <v>2008</v>
      </c>
      <c r="B7">
        <v>57055.99999999999</v>
      </c>
      <c r="C7">
        <v>57781</v>
      </c>
      <c r="D7">
        <v>59400</v>
      </c>
      <c r="E7">
        <v>61936</v>
      </c>
      <c r="H7">
        <v>61819</v>
      </c>
      <c r="I7">
        <f>E7-D7</f>
        <v>2536</v>
      </c>
    </row>
    <row r="8" spans="1:11" ht="15">
      <c r="A8">
        <v>2009</v>
      </c>
      <c r="B8">
        <v>60791.99999999999</v>
      </c>
      <c r="C8">
        <v>59728</v>
      </c>
      <c r="D8">
        <v>61200</v>
      </c>
      <c r="E8">
        <v>61891.00000000001</v>
      </c>
      <c r="F8">
        <v>58873.99999999999</v>
      </c>
      <c r="H8">
        <v>59482</v>
      </c>
    </row>
    <row r="9" spans="1:11" ht="15">
      <c r="A9">
        <v>2010</v>
      </c>
      <c r="C9">
        <v>64157</v>
      </c>
      <c r="D9">
        <v>63800</v>
      </c>
      <c r="E9">
        <v>63664</v>
      </c>
      <c r="F9">
        <v>56771</v>
      </c>
      <c r="G9">
        <v>56406</v>
      </c>
      <c r="H9">
        <f>G9</f>
        <v>56406</v>
      </c>
    </row>
    <row r="10" spans="1:11" ht="15">
      <c r="A10">
        <v>2011</v>
      </c>
      <c r="D10">
        <v>67000</v>
      </c>
      <c r="E10">
        <v>66416.00000000001</v>
      </c>
      <c r="F10">
        <v>57518</v>
      </c>
      <c r="G10">
        <v>60260</v>
      </c>
    </row>
    <row r="11" spans="1:11" ht="15">
      <c r="A11">
        <v>2012</v>
      </c>
      <c r="E11">
        <v>69159</v>
      </c>
      <c r="F11">
        <v>60538.00000000001</v>
      </c>
      <c r="G11">
        <v>64468.99999999999</v>
      </c>
    </row>
    <row r="12" spans="1:11" ht="15">
      <c r="A12">
        <v>2013</v>
      </c>
      <c r="F12">
        <v>65045.99999999999</v>
      </c>
      <c r="G12">
        <v>68530</v>
      </c>
    </row>
    <row r="13" spans="1:11" ht="15">
      <c r="A13">
        <v>2014</v>
      </c>
      <c r="G13">
        <v>72856</v>
      </c>
    </row>
    <row r="14" spans="2:11" ht="15"/>
    <row r="15" ht="15">
      <c r="A15" s="2"/>
    </row>
    <row r="16" ht="15">
      <c r="A16" s="2"/>
    </row>
    <row r="17" ht="15">
      <c r="A17" s="2"/>
    </row>
    <row r="18" ht="15">
      <c r="A18" s="2"/>
    </row>
    <row r="19" ht="15">
      <c r="A19" s="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2"/>
  <sheetViews>
    <sheetView zoomScalePageLayoutView="0" workbookViewId="0" topLeftCell="A1">
      <selection activeCell="F18" sqref="F18"/>
    </sheetView>
  </sheetViews>
  <sheetFormatPr defaultColWidth="9.140625" defaultRowHeight="15"/>
  <cols>
    <col min="4" max="4" width="9.140625" style="3" customWidth="1"/>
    <col min="6" max="6" width="9.57421875" style="0" bestFit="1" customWidth="1"/>
  </cols>
  <sheetData>
    <row r="1" spans="2:7" ht="15">
      <c r="B1" t="s">
        <v>17</v>
      </c>
      <c r="C1" t="s">
        <v>19</v>
      </c>
      <c r="D1" s="3" t="s">
        <v>20</v>
      </c>
      <c r="F1" t="s">
        <v>17</v>
      </c>
      <c r="G1" t="s">
        <v>19</v>
      </c>
    </row>
    <row r="2" spans="1:10" ht="15">
      <c r="A2" s="1" t="str">
        <f>[1]!AremosData("fandIFRS,fagd,njunegdp","Annual","1995","today","T:\ZAPPS\Aremos\NewBanks\Fis.bnk,T:\ZAPPS\Aremos\NewBanks\nat.bnk","","","","","Yes","Yes","No","Down","0")</f>
        <v>?QuickData</v>
      </c>
      <c r="B2" t="s">
        <v>16</v>
      </c>
      <c r="C2" t="s">
        <v>18</v>
      </c>
      <c r="D2" s="3" t="s">
        <v>217</v>
      </c>
      <c r="F2" t="s">
        <v>23</v>
      </c>
      <c r="G2" t="s">
        <v>23</v>
      </c>
      <c r="J2" s="1"/>
    </row>
    <row r="3" spans="1:10" ht="15">
      <c r="A3" s="2" t="s">
        <v>0</v>
      </c>
      <c r="B3">
        <v>38681</v>
      </c>
      <c r="C3">
        <v>44530</v>
      </c>
      <c r="D3">
        <v>90139</v>
      </c>
      <c r="F3" s="7">
        <f>B3/$D3*100</f>
        <v>42.91261274254207</v>
      </c>
      <c r="G3" s="7">
        <f>C3/$D3*100</f>
        <v>49.40147993654245</v>
      </c>
      <c r="J3" s="2"/>
    </row>
    <row r="4" spans="1:10" ht="15">
      <c r="A4" s="2" t="s">
        <v>1</v>
      </c>
      <c r="B4">
        <v>33835</v>
      </c>
      <c r="C4">
        <v>41901</v>
      </c>
      <c r="D4">
        <v>95851</v>
      </c>
      <c r="F4" s="7">
        <f aca="true" t="shared" si="0" ref="F4:F17">B4/$D4*100</f>
        <v>35.29957955576885</v>
      </c>
      <c r="G4" s="7">
        <f aca="true" t="shared" si="1" ref="G4:G17">C4/$D4*100</f>
        <v>43.714723894377734</v>
      </c>
      <c r="J4" s="2"/>
    </row>
    <row r="5" spans="1:10" ht="15">
      <c r="A5" s="2" t="s">
        <v>2</v>
      </c>
      <c r="B5">
        <v>30317</v>
      </c>
      <c r="C5">
        <v>36236</v>
      </c>
      <c r="D5">
        <v>100259</v>
      </c>
      <c r="F5" s="7">
        <f t="shared" si="0"/>
        <v>30.238681814101476</v>
      </c>
      <c r="G5" s="7">
        <f t="shared" si="1"/>
        <v>36.142391206774455</v>
      </c>
      <c r="J5" s="2"/>
    </row>
    <row r="6" spans="1:10" ht="15">
      <c r="A6" s="2" t="s">
        <v>3</v>
      </c>
      <c r="B6">
        <v>30472</v>
      </c>
      <c r="C6">
        <v>38475</v>
      </c>
      <c r="D6">
        <v>102806</v>
      </c>
      <c r="F6" s="7">
        <f t="shared" si="0"/>
        <v>29.64029336809136</v>
      </c>
      <c r="G6" s="7">
        <f t="shared" si="1"/>
        <v>37.42485847129545</v>
      </c>
      <c r="J6" s="2"/>
    </row>
    <row r="7" spans="1:10" ht="15">
      <c r="A7" s="2" t="s">
        <v>4</v>
      </c>
      <c r="B7">
        <v>25923</v>
      </c>
      <c r="C7">
        <v>37307</v>
      </c>
      <c r="D7">
        <v>105918</v>
      </c>
      <c r="F7" s="7">
        <f t="shared" si="0"/>
        <v>24.474593553503652</v>
      </c>
      <c r="G7" s="7">
        <f t="shared" si="1"/>
        <v>35.2225306369078</v>
      </c>
      <c r="J7" s="2"/>
    </row>
    <row r="8" spans="1:13" ht="15">
      <c r="A8" s="2" t="s">
        <v>5</v>
      </c>
      <c r="B8">
        <v>25895</v>
      </c>
      <c r="C8">
        <v>36580</v>
      </c>
      <c r="D8">
        <v>112321</v>
      </c>
      <c r="F8" s="7">
        <f t="shared" si="0"/>
        <v>23.05445998522093</v>
      </c>
      <c r="G8" s="7">
        <f t="shared" si="1"/>
        <v>32.567373865973416</v>
      </c>
      <c r="J8" s="2"/>
      <c r="M8" s="2"/>
    </row>
    <row r="9" spans="1:13" ht="15">
      <c r="A9" s="2" t="s">
        <v>6</v>
      </c>
      <c r="B9">
        <v>24908</v>
      </c>
      <c r="C9">
        <v>37194</v>
      </c>
      <c r="D9">
        <v>119643</v>
      </c>
      <c r="F9" s="7">
        <f t="shared" si="0"/>
        <v>20.818602007639395</v>
      </c>
      <c r="G9" s="7">
        <f t="shared" si="1"/>
        <v>31.087485268674307</v>
      </c>
      <c r="J9" s="2"/>
      <c r="M9" s="2"/>
    </row>
    <row r="10" spans="1:13" ht="15">
      <c r="A10" s="2" t="s">
        <v>7</v>
      </c>
      <c r="B10">
        <v>25388</v>
      </c>
      <c r="C10">
        <v>36650</v>
      </c>
      <c r="D10">
        <v>127085</v>
      </c>
      <c r="F10" s="7">
        <f t="shared" si="0"/>
        <v>19.977180627139315</v>
      </c>
      <c r="G10" s="7">
        <f t="shared" si="1"/>
        <v>28.838966046346933</v>
      </c>
      <c r="J10" s="2"/>
      <c r="M10" s="2"/>
    </row>
    <row r="11" spans="1:13" ht="15">
      <c r="A11" s="2" t="s">
        <v>8</v>
      </c>
      <c r="B11">
        <v>24531</v>
      </c>
      <c r="C11">
        <v>36617</v>
      </c>
      <c r="D11">
        <v>134318</v>
      </c>
      <c r="F11" s="7">
        <f t="shared" si="0"/>
        <v>18.26337497580369</v>
      </c>
      <c r="G11" s="7">
        <f t="shared" si="1"/>
        <v>27.261424380946707</v>
      </c>
      <c r="J11" s="2"/>
      <c r="M11" s="2"/>
    </row>
    <row r="12" spans="1:13" ht="15">
      <c r="A12" s="2" t="s">
        <v>9</v>
      </c>
      <c r="B12">
        <v>23858</v>
      </c>
      <c r="C12">
        <v>36017</v>
      </c>
      <c r="D12">
        <v>144902</v>
      </c>
      <c r="F12" s="7">
        <f t="shared" si="0"/>
        <v>16.464921119101188</v>
      </c>
      <c r="G12" s="7">
        <f t="shared" si="1"/>
        <v>24.856109646519716</v>
      </c>
      <c r="J12" s="2"/>
      <c r="M12" s="2"/>
    </row>
    <row r="13" spans="1:13" ht="15">
      <c r="A13" s="2" t="s">
        <v>10</v>
      </c>
      <c r="B13">
        <v>19879</v>
      </c>
      <c r="C13">
        <v>35478</v>
      </c>
      <c r="D13">
        <v>154069</v>
      </c>
      <c r="F13" s="7">
        <f t="shared" si="0"/>
        <v>12.902660496271151</v>
      </c>
      <c r="G13" s="7">
        <f t="shared" si="1"/>
        <v>23.027344890925495</v>
      </c>
      <c r="J13" s="2"/>
      <c r="M13" s="2"/>
    </row>
    <row r="14" spans="1:13" ht="15">
      <c r="A14" s="2" t="s">
        <v>11</v>
      </c>
      <c r="B14">
        <v>16163</v>
      </c>
      <c r="C14">
        <v>33903</v>
      </c>
      <c r="D14">
        <v>161591</v>
      </c>
      <c r="F14" s="7">
        <f t="shared" si="0"/>
        <v>10.0024135007519</v>
      </c>
      <c r="G14" s="7">
        <f t="shared" si="1"/>
        <v>20.98074769015601</v>
      </c>
      <c r="J14" s="2"/>
      <c r="M14" s="2"/>
    </row>
    <row r="15" spans="1:13" ht="15">
      <c r="A15" s="2" t="s">
        <v>12</v>
      </c>
      <c r="B15">
        <v>13196</v>
      </c>
      <c r="C15">
        <v>30647</v>
      </c>
      <c r="D15">
        <v>171650</v>
      </c>
      <c r="F15" s="7">
        <f t="shared" si="0"/>
        <v>7.6877366734634425</v>
      </c>
      <c r="G15" s="7">
        <f t="shared" si="1"/>
        <v>17.854354791727353</v>
      </c>
      <c r="J15" s="2"/>
      <c r="M15" s="2"/>
    </row>
    <row r="16" spans="1:13" ht="15">
      <c r="A16" s="2" t="s">
        <v>13</v>
      </c>
      <c r="B16">
        <v>10258</v>
      </c>
      <c r="C16">
        <v>31390</v>
      </c>
      <c r="D16">
        <v>182478</v>
      </c>
      <c r="F16" s="7">
        <f t="shared" si="0"/>
        <v>5.621499578031324</v>
      </c>
      <c r="G16" s="7">
        <f t="shared" si="1"/>
        <v>17.20207367463475</v>
      </c>
      <c r="J16" s="2"/>
      <c r="M16" s="2"/>
    </row>
    <row r="17" spans="1:13" ht="15">
      <c r="A17" s="2" t="s">
        <v>14</v>
      </c>
      <c r="B17">
        <v>17119</v>
      </c>
      <c r="C17">
        <v>43356</v>
      </c>
      <c r="D17">
        <v>184546</v>
      </c>
      <c r="F17" s="7">
        <f t="shared" si="0"/>
        <v>9.276278001148764</v>
      </c>
      <c r="G17" s="7">
        <f t="shared" si="1"/>
        <v>23.493329576365785</v>
      </c>
      <c r="J17" s="2"/>
      <c r="M17" s="2"/>
    </row>
    <row r="18" spans="1:13" ht="15">
      <c r="A18" s="2" t="s">
        <v>15</v>
      </c>
      <c r="B18">
        <v>26738</v>
      </c>
      <c r="C18">
        <v>53591</v>
      </c>
      <c r="D18" s="4">
        <v>189295</v>
      </c>
      <c r="F18" s="7">
        <f>B18/$D18*100</f>
        <v>14.125042922422674</v>
      </c>
      <c r="G18" s="7">
        <f>C18/$D18*100</f>
        <v>28.3108375815526</v>
      </c>
      <c r="J18" s="2"/>
      <c r="M18" s="2"/>
    </row>
    <row r="19" spans="4:13" ht="15">
      <c r="D19" s="4"/>
      <c r="J19" s="2"/>
      <c r="M19" s="2"/>
    </row>
    <row r="20" spans="4:13" ht="15">
      <c r="D20" s="4"/>
      <c r="J20" s="2"/>
      <c r="M20" s="2"/>
    </row>
    <row r="21" spans="4:13" ht="15">
      <c r="D21" s="4"/>
      <c r="J21" s="2"/>
      <c r="M21" s="2"/>
    </row>
    <row r="22" spans="4:13" ht="15">
      <c r="D22" s="4"/>
      <c r="J22" s="2"/>
      <c r="M22" s="2"/>
    </row>
    <row r="23" spans="4:10" ht="15">
      <c r="D23" s="5"/>
      <c r="J23" s="2"/>
    </row>
    <row r="24" spans="4:10" ht="15">
      <c r="D24" s="5"/>
      <c r="J24" s="2"/>
    </row>
    <row r="25" ht="15">
      <c r="J25" s="2"/>
    </row>
    <row r="26" ht="15">
      <c r="J26" s="2"/>
    </row>
    <row r="27" ht="15">
      <c r="J27" s="2"/>
    </row>
    <row r="28" ht="15">
      <c r="J28" s="2"/>
    </row>
    <row r="29" ht="15">
      <c r="J29" s="2"/>
    </row>
    <row r="30" ht="15">
      <c r="J30" s="2"/>
    </row>
    <row r="31" ht="15">
      <c r="J31" s="2"/>
    </row>
    <row r="32" ht="15">
      <c r="J32" s="2"/>
    </row>
    <row r="33" ht="15">
      <c r="J33" s="2"/>
    </row>
    <row r="34" ht="15">
      <c r="J34" s="2"/>
    </row>
    <row r="35" ht="15">
      <c r="J35" s="2"/>
    </row>
    <row r="36" ht="15">
      <c r="J36" s="2"/>
    </row>
    <row r="37" ht="15">
      <c r="J37" s="2"/>
    </row>
    <row r="38" ht="15">
      <c r="J38" s="2"/>
    </row>
    <row r="39" ht="15">
      <c r="J39" s="2"/>
    </row>
    <row r="40" ht="15">
      <c r="J40" s="2"/>
    </row>
    <row r="41" ht="15">
      <c r="J41" s="2"/>
    </row>
    <row r="42" ht="15">
      <c r="J42" s="2"/>
    </row>
    <row r="43" ht="15">
      <c r="J43" s="2"/>
    </row>
    <row r="44" ht="15">
      <c r="J44" s="2"/>
    </row>
    <row r="45" ht="15">
      <c r="J45" s="2"/>
    </row>
    <row r="46" ht="15">
      <c r="J46" s="2"/>
    </row>
    <row r="47" ht="15">
      <c r="J47" s="2"/>
    </row>
    <row r="48" ht="15">
      <c r="J48" s="2"/>
    </row>
    <row r="49" ht="15">
      <c r="J49" s="2"/>
    </row>
    <row r="50" ht="15">
      <c r="J50" s="2"/>
    </row>
    <row r="51" ht="15">
      <c r="J51" s="2"/>
    </row>
    <row r="52" ht="15">
      <c r="J52" s="2"/>
    </row>
    <row r="53" ht="15">
      <c r="J53" s="2"/>
    </row>
    <row r="54" ht="15">
      <c r="J54" s="2"/>
    </row>
    <row r="55" ht="15">
      <c r="J55" s="2"/>
    </row>
    <row r="56" ht="15">
      <c r="J56" s="2"/>
    </row>
    <row r="57" ht="15">
      <c r="J57" s="2"/>
    </row>
    <row r="58" ht="15">
      <c r="J58" s="2"/>
    </row>
    <row r="59" ht="15">
      <c r="J59" s="2"/>
    </row>
    <row r="60" ht="15">
      <c r="J60" s="2"/>
    </row>
    <row r="61" ht="15">
      <c r="J61" s="2"/>
    </row>
    <row r="62" ht="15">
      <c r="J62" s="2"/>
    </row>
    <row r="63" ht="15">
      <c r="J63" s="2"/>
    </row>
    <row r="64" ht="15">
      <c r="J64" s="2"/>
    </row>
    <row r="65" ht="15">
      <c r="J65" s="2"/>
    </row>
    <row r="66" ht="15">
      <c r="J66" s="2"/>
    </row>
    <row r="67" ht="15">
      <c r="J67" s="2"/>
    </row>
    <row r="68" ht="15">
      <c r="J68" s="2"/>
    </row>
    <row r="69" ht="15">
      <c r="J69" s="2"/>
    </row>
    <row r="70" ht="15">
      <c r="J70" s="2"/>
    </row>
    <row r="71" ht="15">
      <c r="J71" s="2"/>
    </row>
    <row r="72" ht="15">
      <c r="J72" s="2"/>
    </row>
    <row r="73" ht="15">
      <c r="J73" s="2"/>
    </row>
    <row r="74" ht="15">
      <c r="J74" s="2"/>
    </row>
    <row r="75" ht="15">
      <c r="J75" s="2"/>
    </row>
    <row r="76" ht="15">
      <c r="J76" s="2"/>
    </row>
    <row r="77" ht="15">
      <c r="J77" s="2"/>
    </row>
    <row r="78" ht="15">
      <c r="J78" s="2"/>
    </row>
    <row r="79" ht="15">
      <c r="J79" s="2"/>
    </row>
    <row r="80" ht="15">
      <c r="J80" s="2"/>
    </row>
    <row r="81" ht="15">
      <c r="J81" s="2"/>
    </row>
    <row r="82" ht="15">
      <c r="J82" s="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42"/>
  <sheetViews>
    <sheetView zoomScalePageLayoutView="0" workbookViewId="0" topLeftCell="A1">
      <selection activeCell="H38" sqref="H38"/>
    </sheetView>
  </sheetViews>
  <sheetFormatPr defaultColWidth="9.140625" defaultRowHeight="15"/>
  <cols>
    <col min="15" max="15" width="11.140625" style="0" bestFit="1" customWidth="1"/>
  </cols>
  <sheetData>
    <row r="1" ht="15">
      <c r="A1" s="11" t="s">
        <v>130</v>
      </c>
    </row>
    <row r="2" spans="1:14" ht="15">
      <c r="A2" s="12"/>
      <c r="B2" s="12"/>
      <c r="C2" s="12"/>
      <c r="D2" s="12"/>
      <c r="E2" s="73" t="s">
        <v>131</v>
      </c>
      <c r="F2" s="73"/>
      <c r="G2" s="73"/>
      <c r="H2" s="73"/>
      <c r="I2" s="73"/>
      <c r="J2" s="73"/>
      <c r="K2" s="73"/>
      <c r="L2" s="73"/>
      <c r="M2" s="73"/>
      <c r="N2" s="12"/>
    </row>
    <row r="3" spans="1:15" ht="48">
      <c r="A3" s="12"/>
      <c r="B3" s="13" t="s">
        <v>42</v>
      </c>
      <c r="C3" s="13" t="s">
        <v>43</v>
      </c>
      <c r="D3" s="13" t="s">
        <v>44</v>
      </c>
      <c r="E3" s="13" t="s">
        <v>45</v>
      </c>
      <c r="F3" s="13" t="s">
        <v>46</v>
      </c>
      <c r="G3" s="13" t="s">
        <v>47</v>
      </c>
      <c r="H3" s="13" t="s">
        <v>48</v>
      </c>
      <c r="I3" s="13" t="s">
        <v>49</v>
      </c>
      <c r="J3" s="13" t="s">
        <v>50</v>
      </c>
      <c r="K3" s="13" t="s">
        <v>51</v>
      </c>
      <c r="L3" s="13" t="s">
        <v>52</v>
      </c>
      <c r="M3" s="13" t="s">
        <v>53</v>
      </c>
      <c r="N3" s="13" t="s">
        <v>39</v>
      </c>
      <c r="O3" s="14" t="s">
        <v>132</v>
      </c>
    </row>
    <row r="4" spans="1:15" ht="15">
      <c r="A4" s="12" t="s">
        <v>41</v>
      </c>
      <c r="B4" s="15">
        <v>843</v>
      </c>
      <c r="C4" s="15">
        <v>153</v>
      </c>
      <c r="D4" s="15">
        <v>304</v>
      </c>
      <c r="E4" s="15">
        <v>1137.7777777777778</v>
      </c>
      <c r="F4" s="15">
        <v>531.7222222222222</v>
      </c>
      <c r="G4" s="15">
        <v>1037.3333333333333</v>
      </c>
      <c r="H4" s="15">
        <v>1359.111111111111</v>
      </c>
      <c r="I4" s="15">
        <v>3458.133333333333</v>
      </c>
      <c r="J4" s="15">
        <v>2072.9199999999996</v>
      </c>
      <c r="K4" s="15">
        <v>2709.378</v>
      </c>
      <c r="L4" s="15">
        <v>3296.6998000000003</v>
      </c>
      <c r="M4" s="15">
        <v>2358.1939999999995</v>
      </c>
      <c r="N4" s="12">
        <v>1450</v>
      </c>
      <c r="O4" s="15">
        <v>1100</v>
      </c>
    </row>
    <row r="5" spans="1:14" ht="15">
      <c r="A5" s="12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2"/>
    </row>
    <row r="6" spans="1:14" ht="15">
      <c r="A6" s="12" t="s">
        <v>133</v>
      </c>
      <c r="B6" s="16">
        <v>0.0075891249549873965</v>
      </c>
      <c r="C6" s="16">
        <v>0.0012921969882519868</v>
      </c>
      <c r="D6" s="16">
        <v>0.0024173412427042416</v>
      </c>
      <c r="E6" s="16">
        <v>0.007998381577477683</v>
      </c>
      <c r="F6" s="16">
        <v>0.0035262666522241156</v>
      </c>
      <c r="G6" s="16">
        <v>0.006610039528546152</v>
      </c>
      <c r="H6" s="16">
        <v>0.008084845937153409</v>
      </c>
      <c r="I6" s="16">
        <v>0.01919720870328477</v>
      </c>
      <c r="J6" s="16">
        <v>0.011176069396387177</v>
      </c>
      <c r="K6" s="16">
        <v>0.01410219457146458</v>
      </c>
      <c r="L6" s="16">
        <v>0.016336298205791543</v>
      </c>
      <c r="M6" s="16">
        <v>0.011134046836374246</v>
      </c>
      <c r="N6" s="12"/>
    </row>
    <row r="7" spans="1:14" ht="15">
      <c r="A7" s="12"/>
      <c r="B7" s="12"/>
      <c r="C7" s="12"/>
      <c r="D7" s="12"/>
      <c r="E7" s="15"/>
      <c r="F7" s="15"/>
      <c r="G7" s="15"/>
      <c r="H7" s="15"/>
      <c r="I7" s="15"/>
      <c r="J7" s="15"/>
      <c r="K7" s="15"/>
      <c r="L7" s="15"/>
      <c r="M7" s="15"/>
      <c r="N7" s="12"/>
    </row>
    <row r="10" ht="15">
      <c r="A10" s="11" t="s">
        <v>134</v>
      </c>
    </row>
    <row r="11" spans="1:15" ht="15">
      <c r="A11" s="17" t="s">
        <v>135</v>
      </c>
      <c r="D11" s="18">
        <v>1999</v>
      </c>
      <c r="E11" s="18">
        <v>2000</v>
      </c>
      <c r="F11" s="18">
        <v>2001</v>
      </c>
      <c r="G11" s="18">
        <v>2002</v>
      </c>
      <c r="H11" s="18">
        <v>2003</v>
      </c>
      <c r="I11" s="18">
        <v>2004</v>
      </c>
      <c r="J11" s="18">
        <v>2005</v>
      </c>
      <c r="K11" s="18">
        <v>2006</v>
      </c>
      <c r="L11" s="18">
        <v>2007</v>
      </c>
      <c r="M11" s="18">
        <v>2008</v>
      </c>
      <c r="N11" s="18">
        <v>2009</v>
      </c>
      <c r="O11" s="18">
        <v>2010</v>
      </c>
    </row>
    <row r="12" spans="1:15" ht="15">
      <c r="A12" s="19" t="s">
        <v>136</v>
      </c>
      <c r="F12" s="20">
        <v>600</v>
      </c>
      <c r="G12" s="20">
        <v>1775</v>
      </c>
      <c r="H12" s="20">
        <v>1100</v>
      </c>
      <c r="I12" s="20">
        <v>3300</v>
      </c>
      <c r="J12" s="20">
        <v>2400</v>
      </c>
      <c r="K12" s="20">
        <v>2400</v>
      </c>
      <c r="L12">
        <f>1900</f>
        <v>1900</v>
      </c>
      <c r="M12">
        <f>3100+1700</f>
        <v>4800</v>
      </c>
      <c r="N12" s="20">
        <v>1750</v>
      </c>
      <c r="O12" s="20">
        <v>1100</v>
      </c>
    </row>
    <row r="13" spans="1:15" ht="15">
      <c r="A13" s="19" t="s">
        <v>137</v>
      </c>
      <c r="E13" s="21">
        <v>1106</v>
      </c>
      <c r="F13" s="20">
        <v>511</v>
      </c>
      <c r="G13" s="20">
        <v>1847</v>
      </c>
      <c r="H13" s="20">
        <v>1519</v>
      </c>
      <c r="I13" s="20">
        <v>3821</v>
      </c>
      <c r="J13" s="20">
        <v>2691</v>
      </c>
      <c r="K13" s="20">
        <v>2476</v>
      </c>
      <c r="L13" s="20">
        <v>3140.9</v>
      </c>
      <c r="M13" s="20">
        <v>6972</v>
      </c>
      <c r="N13" s="20">
        <v>1450</v>
      </c>
      <c r="O13" s="20">
        <v>1100</v>
      </c>
    </row>
    <row r="14" spans="1:15" ht="15">
      <c r="A14" s="19" t="s">
        <v>138</v>
      </c>
      <c r="F14" s="22">
        <f aca="true" t="shared" si="0" ref="F14:N14">F15/F12</f>
        <v>-0.14833333333333334</v>
      </c>
      <c r="G14" s="22">
        <f t="shared" si="0"/>
        <v>0.04056338028169014</v>
      </c>
      <c r="H14" s="22">
        <f t="shared" si="0"/>
        <v>0.3809090909090909</v>
      </c>
      <c r="I14" s="22">
        <f t="shared" si="0"/>
        <v>0.15787878787878787</v>
      </c>
      <c r="J14" s="22">
        <f t="shared" si="0"/>
        <v>0.12125</v>
      </c>
      <c r="K14" s="22">
        <f t="shared" si="0"/>
        <v>0.03166666666666667</v>
      </c>
      <c r="L14" s="22">
        <f t="shared" si="0"/>
        <v>0.6531052631578947</v>
      </c>
      <c r="M14" s="22">
        <f t="shared" si="0"/>
        <v>0.4525</v>
      </c>
      <c r="N14" s="22">
        <f t="shared" si="0"/>
        <v>-0.17142857142857143</v>
      </c>
      <c r="O14" s="22">
        <v>0</v>
      </c>
    </row>
    <row r="15" spans="1:15" ht="15">
      <c r="A15" s="19" t="s">
        <v>139</v>
      </c>
      <c r="F15" s="20">
        <f aca="true" t="shared" si="1" ref="F15:O15">F13-F12</f>
        <v>-89</v>
      </c>
      <c r="G15" s="20">
        <f t="shared" si="1"/>
        <v>72</v>
      </c>
      <c r="H15" s="20">
        <f t="shared" si="1"/>
        <v>419</v>
      </c>
      <c r="I15" s="20">
        <f t="shared" si="1"/>
        <v>521</v>
      </c>
      <c r="J15" s="20">
        <f t="shared" si="1"/>
        <v>291</v>
      </c>
      <c r="K15" s="20">
        <f t="shared" si="1"/>
        <v>76</v>
      </c>
      <c r="L15" s="20">
        <f t="shared" si="1"/>
        <v>1240.9</v>
      </c>
      <c r="M15" s="20">
        <f t="shared" si="1"/>
        <v>2172</v>
      </c>
      <c r="N15" s="20">
        <f t="shared" si="1"/>
        <v>-300</v>
      </c>
      <c r="O15" s="20">
        <f t="shared" si="1"/>
        <v>0</v>
      </c>
    </row>
    <row r="16" ht="15">
      <c r="A16" s="23" t="s">
        <v>140</v>
      </c>
    </row>
    <row r="17" ht="15">
      <c r="A17" s="19" t="s">
        <v>141</v>
      </c>
    </row>
    <row r="19" spans="1:15" ht="15">
      <c r="A19" s="19" t="s">
        <v>142</v>
      </c>
      <c r="F19">
        <v>600</v>
      </c>
      <c r="G19" s="21">
        <f aca="true" t="shared" si="2" ref="G19:L19">G12</f>
        <v>1775</v>
      </c>
      <c r="H19" s="21">
        <f t="shared" si="2"/>
        <v>1100</v>
      </c>
      <c r="I19" s="21">
        <f t="shared" si="2"/>
        <v>3300</v>
      </c>
      <c r="J19" s="21">
        <f t="shared" si="2"/>
        <v>2400</v>
      </c>
      <c r="K19" s="21">
        <f t="shared" si="2"/>
        <v>2400</v>
      </c>
      <c r="L19" s="21">
        <f t="shared" si="2"/>
        <v>1900</v>
      </c>
      <c r="M19" s="21">
        <f>M12-1500-1130</f>
        <v>2170</v>
      </c>
      <c r="N19">
        <v>1750</v>
      </c>
      <c r="O19">
        <v>1100</v>
      </c>
    </row>
    <row r="21" ht="15">
      <c r="M21" s="24">
        <f>M4-M19</f>
        <v>188.1939999999995</v>
      </c>
    </row>
    <row r="39" spans="7:9" ht="15">
      <c r="G39" s="25"/>
      <c r="H39" s="25"/>
      <c r="I39" s="25"/>
    </row>
    <row r="40" spans="7:9" ht="15">
      <c r="G40" s="26"/>
      <c r="H40" s="27"/>
      <c r="I40" s="25"/>
    </row>
    <row r="41" spans="7:9" ht="15">
      <c r="G41" s="26"/>
      <c r="H41" s="27"/>
      <c r="I41" s="25"/>
    </row>
    <row r="42" spans="7:9" ht="15">
      <c r="G42" s="26"/>
      <c r="H42" s="27"/>
      <c r="I42" s="25"/>
    </row>
    <row r="43" spans="7:9" ht="15">
      <c r="G43" s="26"/>
      <c r="H43" s="27"/>
      <c r="I43" s="25"/>
    </row>
    <row r="44" spans="7:9" ht="15">
      <c r="G44" s="26"/>
      <c r="H44" s="27"/>
      <c r="I44" s="25"/>
    </row>
    <row r="45" spans="7:9" ht="15">
      <c r="G45" s="26"/>
      <c r="H45" s="27"/>
      <c r="I45" s="25"/>
    </row>
    <row r="46" spans="7:9" ht="15">
      <c r="G46" s="26"/>
      <c r="H46" s="27"/>
      <c r="I46" s="25"/>
    </row>
    <row r="47" spans="7:9" ht="15">
      <c r="G47" s="26"/>
      <c r="H47" s="27"/>
      <c r="I47" s="25"/>
    </row>
    <row r="48" spans="7:9" ht="15">
      <c r="G48" s="26"/>
      <c r="H48" s="27"/>
      <c r="I48" s="25"/>
    </row>
    <row r="49" spans="7:9" ht="15">
      <c r="G49" s="26"/>
      <c r="H49" s="27"/>
      <c r="I49" s="25"/>
    </row>
    <row r="50" spans="7:9" ht="15">
      <c r="G50" s="26"/>
      <c r="H50" s="27"/>
      <c r="I50" s="25"/>
    </row>
    <row r="51" spans="7:9" ht="15">
      <c r="G51" s="26"/>
      <c r="H51" s="27"/>
      <c r="I51" s="25"/>
    </row>
    <row r="52" spans="7:9" ht="15">
      <c r="G52" s="26"/>
      <c r="H52" s="27"/>
      <c r="I52" s="25"/>
    </row>
    <row r="53" spans="7:9" ht="15">
      <c r="G53" s="26"/>
      <c r="H53" s="27"/>
      <c r="I53" s="25"/>
    </row>
    <row r="54" spans="7:9" ht="15">
      <c r="G54" s="26"/>
      <c r="H54" s="27"/>
      <c r="I54" s="25"/>
    </row>
    <row r="55" spans="7:9" ht="15">
      <c r="G55" s="26"/>
      <c r="H55" s="27"/>
      <c r="I55" s="25"/>
    </row>
    <row r="56" spans="7:9" ht="15">
      <c r="G56" s="26"/>
      <c r="H56" s="27"/>
      <c r="I56" s="25"/>
    </row>
    <row r="57" spans="7:9" ht="15">
      <c r="G57" s="26"/>
      <c r="H57" s="27"/>
      <c r="I57" s="25"/>
    </row>
    <row r="58" spans="7:9" ht="15">
      <c r="G58" s="26"/>
      <c r="H58" s="27"/>
      <c r="I58" s="25"/>
    </row>
    <row r="59" spans="7:9" ht="15">
      <c r="G59" s="26"/>
      <c r="H59" s="27"/>
      <c r="I59" s="25"/>
    </row>
    <row r="60" spans="7:9" ht="15">
      <c r="G60" s="26"/>
      <c r="H60" s="27"/>
      <c r="I60" s="25"/>
    </row>
    <row r="61" spans="7:9" ht="15">
      <c r="G61" s="26"/>
      <c r="H61" s="27"/>
      <c r="I61" s="25"/>
    </row>
    <row r="62" spans="7:9" ht="15">
      <c r="G62" s="26"/>
      <c r="H62" s="27"/>
      <c r="I62" s="25"/>
    </row>
    <row r="63" spans="7:9" ht="15">
      <c r="G63" s="26"/>
      <c r="H63" s="27"/>
      <c r="I63" s="25"/>
    </row>
    <row r="64" spans="7:9" ht="15">
      <c r="G64" s="26"/>
      <c r="H64" s="27"/>
      <c r="I64" s="25"/>
    </row>
    <row r="65" spans="1:17" ht="15">
      <c r="A65" s="12"/>
      <c r="B65" s="12"/>
      <c r="C65" s="12"/>
      <c r="D65" s="12"/>
      <c r="E65" s="12"/>
      <c r="F65" s="12"/>
      <c r="G65" s="26"/>
      <c r="H65" s="27"/>
      <c r="I65" s="25"/>
      <c r="J65" s="12"/>
      <c r="K65" s="12"/>
      <c r="L65" s="12"/>
      <c r="M65" s="12"/>
      <c r="N65" s="12"/>
      <c r="O65" s="12"/>
      <c r="P65" s="12"/>
      <c r="Q65" s="12"/>
    </row>
    <row r="66" spans="1:17" ht="15">
      <c r="A66" s="12"/>
      <c r="B66" s="12"/>
      <c r="C66" s="12"/>
      <c r="D66" s="12"/>
      <c r="E66" s="12"/>
      <c r="F66" s="12"/>
      <c r="G66" s="26"/>
      <c r="H66" s="27"/>
      <c r="I66" s="25"/>
      <c r="J66" s="12"/>
      <c r="K66" s="12"/>
      <c r="L66" s="12"/>
      <c r="M66" s="12"/>
      <c r="N66" s="12"/>
      <c r="O66" s="12"/>
      <c r="P66" s="12"/>
      <c r="Q66" s="12"/>
    </row>
    <row r="67" spans="1:17" ht="15">
      <c r="A67" s="12"/>
      <c r="B67" s="12"/>
      <c r="C67" s="12"/>
      <c r="D67" s="12"/>
      <c r="E67" s="12"/>
      <c r="F67" s="12"/>
      <c r="G67" s="26"/>
      <c r="H67" s="27"/>
      <c r="I67" s="25"/>
      <c r="J67" s="12"/>
      <c r="K67" s="12"/>
      <c r="L67" s="12"/>
      <c r="M67" s="12"/>
      <c r="N67" s="12"/>
      <c r="O67" s="12"/>
      <c r="P67" s="12"/>
      <c r="Q67" s="12"/>
    </row>
    <row r="68" spans="1:17" ht="15">
      <c r="A68" s="12"/>
      <c r="B68" s="12"/>
      <c r="C68" s="12"/>
      <c r="D68" s="12"/>
      <c r="E68" s="12"/>
      <c r="F68" s="12"/>
      <c r="G68" s="26"/>
      <c r="H68" s="27"/>
      <c r="I68" s="25"/>
      <c r="J68" s="12"/>
      <c r="K68" s="12"/>
      <c r="L68" s="12"/>
      <c r="M68" s="12"/>
      <c r="N68" s="12"/>
      <c r="O68" s="12"/>
      <c r="P68" s="12"/>
      <c r="Q68" s="12"/>
    </row>
    <row r="69" spans="1:17" ht="15">
      <c r="A69" s="12"/>
      <c r="B69" s="12"/>
      <c r="C69" s="12"/>
      <c r="D69" s="12"/>
      <c r="E69" s="12"/>
      <c r="F69" s="12"/>
      <c r="G69" s="26"/>
      <c r="H69" s="27"/>
      <c r="I69" s="25"/>
      <c r="J69" s="12"/>
      <c r="K69" s="12"/>
      <c r="L69" s="12"/>
      <c r="M69" s="12"/>
      <c r="N69" s="12"/>
      <c r="O69" s="12"/>
      <c r="P69" s="12"/>
      <c r="Q69" s="12"/>
    </row>
    <row r="70" spans="1:17" ht="15">
      <c r="A70" s="12"/>
      <c r="B70" s="12"/>
      <c r="C70" s="12"/>
      <c r="D70" s="12"/>
      <c r="E70" s="12"/>
      <c r="F70" s="12"/>
      <c r="G70" s="26"/>
      <c r="H70" s="27"/>
      <c r="I70" s="25"/>
      <c r="J70" s="12"/>
      <c r="K70" s="12"/>
      <c r="L70" s="12"/>
      <c r="M70" s="12"/>
      <c r="N70" s="12"/>
      <c r="O70" s="12"/>
      <c r="P70" s="12"/>
      <c r="Q70" s="12"/>
    </row>
    <row r="71" spans="1:17" ht="15">
      <c r="A71" s="12"/>
      <c r="B71" s="12"/>
      <c r="C71" s="12"/>
      <c r="D71" s="12"/>
      <c r="E71" s="12"/>
      <c r="F71" s="12"/>
      <c r="G71" s="26"/>
      <c r="H71" s="27"/>
      <c r="I71" s="25"/>
      <c r="J71" s="12"/>
      <c r="K71" s="12"/>
      <c r="L71" s="12"/>
      <c r="M71" s="12"/>
      <c r="N71" s="12"/>
      <c r="O71" s="12"/>
      <c r="P71" s="12"/>
      <c r="Q71" s="12"/>
    </row>
    <row r="72" spans="1:17" ht="15">
      <c r="A72" s="12"/>
      <c r="B72" s="12"/>
      <c r="C72" s="12"/>
      <c r="D72" s="12"/>
      <c r="E72" s="12"/>
      <c r="F72" s="12"/>
      <c r="G72" s="26"/>
      <c r="H72" s="27"/>
      <c r="I72" s="25"/>
      <c r="J72" s="12"/>
      <c r="K72" s="12"/>
      <c r="L72" s="12"/>
      <c r="M72" s="12"/>
      <c r="N72" s="12"/>
      <c r="O72" s="12"/>
      <c r="P72" s="12"/>
      <c r="Q72" s="12"/>
    </row>
    <row r="73" spans="1:17" ht="15">
      <c r="A73" s="12"/>
      <c r="B73" s="12"/>
      <c r="C73" s="12"/>
      <c r="D73" s="12"/>
      <c r="E73" s="12"/>
      <c r="F73" s="12"/>
      <c r="G73" s="26"/>
      <c r="H73" s="27"/>
      <c r="I73" s="25"/>
      <c r="J73" s="12"/>
      <c r="K73" s="12"/>
      <c r="L73" s="12"/>
      <c r="M73" s="12"/>
      <c r="N73" s="12"/>
      <c r="O73" s="12"/>
      <c r="P73" s="12"/>
      <c r="Q73" s="12"/>
    </row>
    <row r="74" spans="1:17" ht="15">
      <c r="A74" s="12"/>
      <c r="B74" s="12"/>
      <c r="C74" s="12"/>
      <c r="D74" s="12"/>
      <c r="E74" s="12"/>
      <c r="F74" s="12"/>
      <c r="G74" s="26"/>
      <c r="H74" s="27"/>
      <c r="I74" s="25"/>
      <c r="J74" s="12"/>
      <c r="K74" s="12"/>
      <c r="L74" s="12"/>
      <c r="M74" s="12"/>
      <c r="N74" s="12"/>
      <c r="O74" s="12"/>
      <c r="P74" s="12"/>
      <c r="Q74" s="12"/>
    </row>
    <row r="75" spans="1:17" ht="15">
      <c r="A75" s="12"/>
      <c r="B75" s="12"/>
      <c r="C75" s="12"/>
      <c r="D75" s="12"/>
      <c r="E75" s="12"/>
      <c r="F75" s="12"/>
      <c r="G75" s="26"/>
      <c r="H75" s="27"/>
      <c r="I75" s="25"/>
      <c r="J75" s="12"/>
      <c r="K75" s="12"/>
      <c r="L75" s="12"/>
      <c r="M75" s="12"/>
      <c r="N75" s="12"/>
      <c r="O75" s="12"/>
      <c r="P75" s="12"/>
      <c r="Q75" s="12"/>
    </row>
    <row r="76" spans="1:17" ht="15">
      <c r="A76" s="12"/>
      <c r="B76" s="12"/>
      <c r="C76" s="28" t="s">
        <v>143</v>
      </c>
      <c r="D76" s="28" t="s">
        <v>144</v>
      </c>
      <c r="E76" s="28" t="s">
        <v>145</v>
      </c>
      <c r="F76" s="28" t="s">
        <v>146</v>
      </c>
      <c r="G76" s="28" t="s">
        <v>147</v>
      </c>
      <c r="H76" s="28" t="s">
        <v>148</v>
      </c>
      <c r="I76" s="28" t="s">
        <v>149</v>
      </c>
      <c r="J76" s="28" t="s">
        <v>150</v>
      </c>
      <c r="K76" s="28" t="s">
        <v>151</v>
      </c>
      <c r="L76" s="28" t="s">
        <v>152</v>
      </c>
      <c r="M76" s="28" t="s">
        <v>153</v>
      </c>
      <c r="N76" s="28" t="s">
        <v>154</v>
      </c>
      <c r="O76" s="28" t="s">
        <v>155</v>
      </c>
      <c r="P76" s="28" t="s">
        <v>156</v>
      </c>
      <c r="Q76" s="28" t="s">
        <v>157</v>
      </c>
    </row>
    <row r="77" spans="1:17" ht="15">
      <c r="A77" s="12" t="s">
        <v>158</v>
      </c>
      <c r="B77" s="12"/>
      <c r="C77" s="12"/>
      <c r="D77" s="12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</row>
    <row r="78" spans="1:17" ht="15">
      <c r="A78" s="12" t="s">
        <v>159</v>
      </c>
      <c r="B78" s="12"/>
      <c r="C78" s="30">
        <v>32.981947368421054</v>
      </c>
      <c r="D78" s="30">
        <v>33.93857142857143</v>
      </c>
      <c r="E78" s="30">
        <v>34.828526315789475</v>
      </c>
      <c r="F78" s="30">
        <v>36.55854887218045</v>
      </c>
      <c r="G78" s="30">
        <v>37.51270174436091</v>
      </c>
      <c r="H78" s="30">
        <v>39.89748270676691</v>
      </c>
      <c r="I78" s="30">
        <v>41.88217370676691</v>
      </c>
      <c r="J78" s="30">
        <v>44.8952912330827</v>
      </c>
      <c r="K78" s="30">
        <v>49.31968237128733</v>
      </c>
      <c r="L78" s="30">
        <v>54.003</v>
      </c>
      <c r="M78" s="30">
        <v>57.364</v>
      </c>
      <c r="N78" s="30">
        <v>61.883</v>
      </c>
      <c r="O78" s="30">
        <v>63.89</v>
      </c>
      <c r="P78" s="30">
        <v>67.016</v>
      </c>
      <c r="Q78" s="30">
        <v>69.943</v>
      </c>
    </row>
    <row r="79" spans="1:17" ht="15">
      <c r="A79" s="12" t="s">
        <v>160</v>
      </c>
      <c r="B79" s="12"/>
      <c r="C79" s="30">
        <v>32.176947368421054</v>
      </c>
      <c r="D79" s="30">
        <v>32.67257142857143</v>
      </c>
      <c r="E79" s="30">
        <v>33.090526315789475</v>
      </c>
      <c r="F79" s="30">
        <v>34.12965998329156</v>
      </c>
      <c r="G79" s="31">
        <v>34.6840906332498</v>
      </c>
      <c r="H79" s="31">
        <v>35.8288715956558</v>
      </c>
      <c r="I79" s="31">
        <v>36.1335625956558</v>
      </c>
      <c r="J79" s="31">
        <v>37.27096901086048</v>
      </c>
      <c r="K79" s="31">
        <v>39.30170626017622</v>
      </c>
      <c r="L79" s="31">
        <v>41.30517711111111</v>
      </c>
      <c r="M79" s="31">
        <v>41.73073202222222</v>
      </c>
      <c r="N79" s="31">
        <v>43.46664601357615</v>
      </c>
      <c r="O79" s="31">
        <v>43.66349442222222</v>
      </c>
      <c r="P79" s="31">
        <v>44.85529642222223</v>
      </c>
      <c r="Q79" s="31">
        <v>46.05873042222222</v>
      </c>
    </row>
    <row r="80" spans="1:17" ht="15">
      <c r="A80" s="12" t="s">
        <v>161</v>
      </c>
      <c r="B80" s="12"/>
      <c r="C80" s="30">
        <v>0.805</v>
      </c>
      <c r="D80" s="30">
        <v>1.266</v>
      </c>
      <c r="E80" s="30">
        <v>1.738</v>
      </c>
      <c r="F80" s="30">
        <v>2.428888888888889</v>
      </c>
      <c r="G80" s="30">
        <v>2.8286111111111114</v>
      </c>
      <c r="H80" s="30">
        <v>4.068611111111111</v>
      </c>
      <c r="I80" s="30">
        <v>5.748611111111111</v>
      </c>
      <c r="J80" s="30">
        <v>7.624322222222221</v>
      </c>
      <c r="K80" s="30">
        <v>10.017976111111109</v>
      </c>
      <c r="L80" s="30">
        <v>12.69782288888889</v>
      </c>
      <c r="M80" s="30">
        <v>15.633267977777777</v>
      </c>
      <c r="N80" s="30">
        <v>18.167353986423848</v>
      </c>
      <c r="O80" s="30">
        <v>18.452505577777778</v>
      </c>
      <c r="P80" s="30">
        <v>18.78470357777778</v>
      </c>
      <c r="Q80" s="30">
        <v>18.76726957777778</v>
      </c>
    </row>
    <row r="81" spans="1:17" ht="15">
      <c r="A81" s="12" t="s">
        <v>162</v>
      </c>
      <c r="B81" s="12"/>
      <c r="C81" s="30">
        <v>0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0.249</v>
      </c>
      <c r="O81" s="30">
        <v>1.774</v>
      </c>
      <c r="P81" s="30">
        <v>3.376</v>
      </c>
      <c r="Q81" s="30">
        <v>5.117</v>
      </c>
    </row>
    <row r="82" spans="1:17" ht="15">
      <c r="A82" s="12"/>
      <c r="B82" s="12"/>
      <c r="C82" s="12"/>
      <c r="D82" s="12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</row>
    <row r="83" spans="1:17" ht="15">
      <c r="A83" s="12" t="s">
        <v>163</v>
      </c>
      <c r="B83" s="12"/>
      <c r="C83" s="12"/>
      <c r="D83" s="12"/>
      <c r="E83" s="12"/>
      <c r="F83" s="12"/>
      <c r="G83" s="32"/>
      <c r="H83" s="27"/>
      <c r="I83" s="25"/>
      <c r="J83" s="12"/>
      <c r="K83" s="12"/>
      <c r="L83" s="12"/>
      <c r="M83" s="12"/>
      <c r="N83" s="12"/>
      <c r="O83" s="12"/>
      <c r="P83" s="12"/>
      <c r="Q83" s="12"/>
    </row>
    <row r="84" spans="1:17" ht="15">
      <c r="A84" s="12" t="s">
        <v>159</v>
      </c>
      <c r="B84" s="12"/>
      <c r="C84" s="33">
        <v>42.51796364491651</v>
      </c>
      <c r="D84" s="33">
        <v>43.3537276638583</v>
      </c>
      <c r="E84" s="33">
        <v>44.36721273856183</v>
      </c>
      <c r="F84" s="33">
        <v>45.211035685541745</v>
      </c>
      <c r="G84" s="33">
        <v>45.255298249405065</v>
      </c>
      <c r="H84" s="33">
        <v>46.88524948713469</v>
      </c>
      <c r="I84" s="33">
        <v>48.48363322940374</v>
      </c>
      <c r="J84" s="33">
        <v>50.65571619218204</v>
      </c>
      <c r="K84" s="33">
        <v>53.937757141409</v>
      </c>
      <c r="L84" s="33">
        <v>57.246402456489314</v>
      </c>
      <c r="M84" s="33">
        <v>59.27650408143481</v>
      </c>
      <c r="N84" s="33">
        <v>61.883</v>
      </c>
      <c r="O84" s="33">
        <v>62.2301631149938</v>
      </c>
      <c r="P84" s="33">
        <v>63.38102628169865</v>
      </c>
      <c r="Q84" s="33">
        <v>64.34789807262402</v>
      </c>
    </row>
    <row r="85" spans="1:17" ht="15">
      <c r="A85" s="12" t="s">
        <v>160</v>
      </c>
      <c r="B85" s="12"/>
      <c r="C85" s="33">
        <v>41.48021531696518</v>
      </c>
      <c r="D85" s="33">
        <v>41.73651701202048</v>
      </c>
      <c r="E85" s="33">
        <v>42.15321680199927</v>
      </c>
      <c r="F85" s="33">
        <v>42.207290033171645</v>
      </c>
      <c r="G85" s="33">
        <v>41.84286370024179</v>
      </c>
      <c r="H85" s="33">
        <v>42.104049419637235</v>
      </c>
      <c r="I85" s="33">
        <v>41.828927228684535</v>
      </c>
      <c r="J85" s="33">
        <v>42.05313244589288</v>
      </c>
      <c r="K85" s="33">
        <v>42.981742492699006</v>
      </c>
      <c r="L85" s="33">
        <v>43.785952492254815</v>
      </c>
      <c r="M85" s="33">
        <v>43.12202613200819</v>
      </c>
      <c r="N85" s="33">
        <v>43.46664601357615</v>
      </c>
      <c r="O85" s="33">
        <v>42.52913413782299</v>
      </c>
      <c r="P85" s="33">
        <v>42.42232782335935</v>
      </c>
      <c r="Q85" s="33">
        <v>42.37425461538142</v>
      </c>
    </row>
    <row r="86" spans="1:17" ht="15">
      <c r="A86" s="12" t="s">
        <v>161</v>
      </c>
      <c r="B86" s="12"/>
      <c r="C86" s="33">
        <v>1.0377483279513324</v>
      </c>
      <c r="D86" s="33">
        <v>1.6172106518378258</v>
      </c>
      <c r="E86" s="33">
        <v>2.213995936562571</v>
      </c>
      <c r="F86" s="33">
        <v>3.003745652370087</v>
      </c>
      <c r="G86" s="33">
        <v>3.412434549163269</v>
      </c>
      <c r="H86" s="33">
        <v>4.781200067497462</v>
      </c>
      <c r="I86" s="33">
        <v>6.654706000719213</v>
      </c>
      <c r="J86" s="33">
        <v>8.602583746289161</v>
      </c>
      <c r="K86" s="33">
        <v>10.956014648709994</v>
      </c>
      <c r="L86" s="33">
        <v>13.46044996423449</v>
      </c>
      <c r="M86" s="33">
        <v>16.154477949426617</v>
      </c>
      <c r="N86" s="33">
        <v>18.167353986423848</v>
      </c>
      <c r="O86" s="33">
        <v>17.9731167942627</v>
      </c>
      <c r="P86" s="33">
        <v>17.76581400198538</v>
      </c>
      <c r="Q86" s="33">
        <v>17.265978723993854</v>
      </c>
    </row>
    <row r="87" spans="1:17" ht="15">
      <c r="A87" s="12" t="s">
        <v>162</v>
      </c>
      <c r="B87" s="12"/>
      <c r="C87" s="33">
        <v>0</v>
      </c>
      <c r="D87" s="33">
        <v>0</v>
      </c>
      <c r="E87" s="33">
        <v>0</v>
      </c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0.3171950449965939</v>
      </c>
      <c r="O87" s="33">
        <v>2.259855461140392</v>
      </c>
      <c r="P87" s="33">
        <v>4.300604304853417</v>
      </c>
      <c r="Q87" s="33">
        <v>6.518421868464141</v>
      </c>
    </row>
    <row r="88" spans="1:17" ht="15">
      <c r="A88" s="12"/>
      <c r="B88" s="12"/>
      <c r="C88" s="12"/>
      <c r="D88" s="12"/>
      <c r="E88" s="12"/>
      <c r="F88" s="12"/>
      <c r="G88" s="26"/>
      <c r="H88" s="27"/>
      <c r="I88" s="25"/>
      <c r="J88" s="12"/>
      <c r="K88" s="12"/>
      <c r="L88" s="12"/>
      <c r="M88" s="12"/>
      <c r="N88" s="12"/>
      <c r="O88" s="12"/>
      <c r="P88" s="12"/>
      <c r="Q88" s="12"/>
    </row>
    <row r="89" spans="1:17" ht="15">
      <c r="A89" s="12"/>
      <c r="B89" s="12"/>
      <c r="C89" s="12"/>
      <c r="D89" s="12"/>
      <c r="E89" s="12"/>
      <c r="F89" s="12"/>
      <c r="G89" s="26"/>
      <c r="H89" s="27"/>
      <c r="I89" s="25"/>
      <c r="J89" s="12"/>
      <c r="K89" s="12"/>
      <c r="L89" s="12"/>
      <c r="M89" s="12"/>
      <c r="N89" s="12"/>
      <c r="O89" s="12"/>
      <c r="P89" s="12"/>
      <c r="Q89" s="12"/>
    </row>
    <row r="90" spans="1:17" ht="15">
      <c r="A90" s="12"/>
      <c r="B90" s="12"/>
      <c r="C90" s="12"/>
      <c r="D90" s="12"/>
      <c r="E90" s="12"/>
      <c r="F90" s="12"/>
      <c r="G90" s="32"/>
      <c r="H90" s="27"/>
      <c r="I90" s="25"/>
      <c r="J90" s="12"/>
      <c r="K90" s="12"/>
      <c r="L90" s="12"/>
      <c r="M90" s="12"/>
      <c r="N90" s="12"/>
      <c r="O90" s="12"/>
      <c r="P90" s="12"/>
      <c r="Q90" s="12"/>
    </row>
    <row r="91" spans="1:17" ht="15">
      <c r="A91" s="12"/>
      <c r="B91" s="12"/>
      <c r="C91" s="12"/>
      <c r="D91" s="12"/>
      <c r="E91" s="12"/>
      <c r="F91" s="12"/>
      <c r="G91" s="26"/>
      <c r="H91" s="27"/>
      <c r="I91" s="25"/>
      <c r="J91" s="12"/>
      <c r="K91" s="12"/>
      <c r="L91" s="12"/>
      <c r="M91" s="12"/>
      <c r="N91" s="12"/>
      <c r="O91" s="12"/>
      <c r="P91" s="12"/>
      <c r="Q91" s="12"/>
    </row>
    <row r="92" spans="1:17" ht="15">
      <c r="A92" s="12"/>
      <c r="B92" s="12"/>
      <c r="C92" s="12"/>
      <c r="D92" s="12"/>
      <c r="E92" s="12"/>
      <c r="F92" s="12"/>
      <c r="G92" s="26"/>
      <c r="H92" s="27"/>
      <c r="I92" s="25"/>
      <c r="J92" s="12"/>
      <c r="K92" s="12"/>
      <c r="L92" s="12"/>
      <c r="M92" s="12"/>
      <c r="N92" s="12"/>
      <c r="O92" s="12"/>
      <c r="P92" s="12"/>
      <c r="Q92" s="12"/>
    </row>
    <row r="93" spans="1:17" ht="15">
      <c r="A93" s="12"/>
      <c r="B93" s="12"/>
      <c r="C93" s="12"/>
      <c r="D93" s="12"/>
      <c r="E93" s="12"/>
      <c r="F93" s="12"/>
      <c r="G93" s="26"/>
      <c r="H93" s="27"/>
      <c r="I93" s="25"/>
      <c r="J93" s="12"/>
      <c r="K93" s="12"/>
      <c r="L93" s="12"/>
      <c r="M93" s="12"/>
      <c r="N93" s="12"/>
      <c r="O93" s="12"/>
      <c r="P93" s="12"/>
      <c r="Q93" s="12"/>
    </row>
    <row r="94" spans="1:17" ht="15">
      <c r="A94" s="12"/>
      <c r="B94" s="12"/>
      <c r="C94" s="12"/>
      <c r="D94" s="12"/>
      <c r="E94" s="12"/>
      <c r="F94" s="12"/>
      <c r="G94" s="26"/>
      <c r="H94" s="27"/>
      <c r="I94" s="25"/>
      <c r="J94" s="12"/>
      <c r="K94" s="12"/>
      <c r="L94" s="12"/>
      <c r="M94" s="12"/>
      <c r="N94" s="12"/>
      <c r="O94" s="12"/>
      <c r="P94" s="12"/>
      <c r="Q94" s="12"/>
    </row>
    <row r="95" spans="1:17" ht="15">
      <c r="A95" s="12"/>
      <c r="B95" s="12"/>
      <c r="C95" s="12"/>
      <c r="D95" s="12"/>
      <c r="E95" s="12"/>
      <c r="F95" s="12"/>
      <c r="G95" s="25"/>
      <c r="H95" s="25"/>
      <c r="I95" s="25"/>
      <c r="J95" s="12"/>
      <c r="K95" s="12"/>
      <c r="L95" s="12"/>
      <c r="M95" s="12"/>
      <c r="N95" s="12"/>
      <c r="O95" s="12"/>
      <c r="P95" s="12"/>
      <c r="Q95" s="12"/>
    </row>
    <row r="96" spans="1:17" ht="15">
      <c r="A96" s="12"/>
      <c r="B96" s="12"/>
      <c r="C96" s="12"/>
      <c r="D96" s="12"/>
      <c r="E96" s="12"/>
      <c r="F96" s="12"/>
      <c r="G96" s="25"/>
      <c r="H96" s="25"/>
      <c r="I96" s="25"/>
      <c r="J96" s="12"/>
      <c r="K96" s="12"/>
      <c r="L96" s="12"/>
      <c r="M96" s="12"/>
      <c r="N96" s="12"/>
      <c r="O96" s="12"/>
      <c r="P96" s="12"/>
      <c r="Q96" s="12"/>
    </row>
    <row r="97" spans="7:9" ht="15">
      <c r="G97" s="25"/>
      <c r="H97" s="25"/>
      <c r="I97" s="25"/>
    </row>
    <row r="98" spans="7:9" ht="15">
      <c r="G98" s="25"/>
      <c r="H98" s="25"/>
      <c r="I98" s="25"/>
    </row>
    <row r="139" spans="5:17" ht="15"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</row>
    <row r="141" spans="5:17" ht="15"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</row>
    <row r="142" spans="5:17" ht="15"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</row>
  </sheetData>
  <sheetProtection/>
  <mergeCells count="1">
    <mergeCell ref="E2:M2"/>
  </mergeCell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20.7109375" style="0" bestFit="1" customWidth="1"/>
  </cols>
  <sheetData>
    <row r="1" ht="15">
      <c r="B1" t="s">
        <v>41</v>
      </c>
    </row>
    <row r="2" spans="1:2" ht="15">
      <c r="A2" t="s">
        <v>197</v>
      </c>
      <c r="B2">
        <v>843</v>
      </c>
    </row>
    <row r="3" spans="1:2" ht="15">
      <c r="A3" t="s">
        <v>198</v>
      </c>
      <c r="B3">
        <v>153</v>
      </c>
    </row>
    <row r="4" spans="1:2" ht="15">
      <c r="A4" t="s">
        <v>199</v>
      </c>
      <c r="B4">
        <v>304</v>
      </c>
    </row>
    <row r="5" spans="1:2" ht="15">
      <c r="A5" t="s">
        <v>200</v>
      </c>
      <c r="B5">
        <v>1137.7777777777778</v>
      </c>
    </row>
    <row r="6" spans="1:2" ht="15">
      <c r="A6" t="s">
        <v>201</v>
      </c>
      <c r="B6">
        <v>531.7222222222222</v>
      </c>
    </row>
    <row r="7" spans="1:2" ht="15">
      <c r="A7" t="s">
        <v>202</v>
      </c>
      <c r="B7">
        <v>1037.3333333333333</v>
      </c>
    </row>
    <row r="8" spans="1:2" ht="15">
      <c r="A8" t="s">
        <v>203</v>
      </c>
      <c r="B8">
        <v>1359.111111111111</v>
      </c>
    </row>
    <row r="9" spans="1:2" ht="15">
      <c r="A9" t="s">
        <v>204</v>
      </c>
      <c r="B9">
        <v>3458.133333333333</v>
      </c>
    </row>
    <row r="10" spans="1:2" ht="15">
      <c r="A10" t="s">
        <v>205</v>
      </c>
      <c r="B10">
        <v>2072.9199999999996</v>
      </c>
    </row>
    <row r="11" spans="1:2" ht="15">
      <c r="A11" t="s">
        <v>206</v>
      </c>
      <c r="B11">
        <v>2709.378</v>
      </c>
    </row>
    <row r="12" spans="1:2" ht="15">
      <c r="A12" t="s">
        <v>207</v>
      </c>
      <c r="B12">
        <v>3296.6998000000003</v>
      </c>
    </row>
    <row r="13" spans="1:2" ht="15">
      <c r="A13" t="s">
        <v>208</v>
      </c>
      <c r="B13">
        <v>2358.1939999999995</v>
      </c>
    </row>
    <row r="14" spans="1:2" ht="15">
      <c r="A14" t="s">
        <v>209</v>
      </c>
      <c r="B14">
        <v>1450</v>
      </c>
    </row>
    <row r="15" spans="1:2" ht="15">
      <c r="A15" t="s">
        <v>210</v>
      </c>
      <c r="B15">
        <v>1100</v>
      </c>
    </row>
    <row r="16" spans="1:2" ht="15">
      <c r="A16" t="s">
        <v>211</v>
      </c>
      <c r="B16">
        <v>1120</v>
      </c>
    </row>
    <row r="17" spans="1:2" ht="15">
      <c r="A17" t="s">
        <v>212</v>
      </c>
      <c r="B17">
        <v>1140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1" sqref="B1"/>
    </sheetView>
  </sheetViews>
  <sheetFormatPr defaultColWidth="9.140625" defaultRowHeight="15"/>
  <cols>
    <col min="3" max="3" width="9.140625" style="3" customWidth="1"/>
  </cols>
  <sheetData>
    <row r="1" spans="2:4" ht="15">
      <c r="B1" t="s">
        <v>22</v>
      </c>
      <c r="C1" s="3" t="s">
        <v>20</v>
      </c>
      <c r="D1" t="s">
        <v>37</v>
      </c>
    </row>
    <row r="2" spans="1:4" ht="15">
      <c r="A2" s="1" t="str">
        <f>[1]!AremosData("faet,njunegdp","Annual","1995","today","T:\ZAPPS\Aremos\NewBanks\fis.bnk,T:\ZAPPS\Aremos\NewBanks\nat.bnk","","","","","Yes","Yes","No","Down","0")</f>
        <v>?QuickData</v>
      </c>
      <c r="B2" t="s">
        <v>21</v>
      </c>
      <c r="C2" s="3" t="s">
        <v>217</v>
      </c>
      <c r="D2" t="s">
        <v>23</v>
      </c>
    </row>
    <row r="3" spans="1:4" ht="15">
      <c r="A3" s="2" t="s">
        <v>0</v>
      </c>
      <c r="B3">
        <v>29214</v>
      </c>
      <c r="C3">
        <v>90139</v>
      </c>
      <c r="D3" s="7">
        <f>B3/C3*100</f>
        <v>32.40994464105437</v>
      </c>
    </row>
    <row r="4" spans="1:4" ht="15">
      <c r="A4" s="2" t="s">
        <v>1</v>
      </c>
      <c r="B4">
        <v>30483</v>
      </c>
      <c r="C4">
        <v>95851</v>
      </c>
      <c r="D4" s="7">
        <f aca="true" t="shared" si="0" ref="D4:D18">B4/C4*100</f>
        <v>31.802485107093304</v>
      </c>
    </row>
    <row r="5" spans="1:4" ht="15">
      <c r="A5" s="2" t="s">
        <v>2</v>
      </c>
      <c r="B5">
        <v>31368</v>
      </c>
      <c r="C5">
        <v>100259</v>
      </c>
      <c r="D5" s="7">
        <f t="shared" si="0"/>
        <v>31.286966756101698</v>
      </c>
    </row>
    <row r="6" spans="1:4" ht="15">
      <c r="A6" s="2" t="s">
        <v>3</v>
      </c>
      <c r="B6">
        <v>32982</v>
      </c>
      <c r="C6">
        <v>102806</v>
      </c>
      <c r="D6" s="7">
        <f t="shared" si="0"/>
        <v>32.0817851098185</v>
      </c>
    </row>
    <row r="7" spans="1:4" ht="15">
      <c r="A7" s="2" t="s">
        <v>4</v>
      </c>
      <c r="B7">
        <v>33939</v>
      </c>
      <c r="C7">
        <v>105918</v>
      </c>
      <c r="D7" s="7">
        <f t="shared" si="0"/>
        <v>32.04271228686342</v>
      </c>
    </row>
    <row r="8" spans="1:4" ht="15">
      <c r="A8" s="2" t="s">
        <v>5</v>
      </c>
      <c r="B8">
        <v>34829</v>
      </c>
      <c r="C8">
        <v>112321</v>
      </c>
      <c r="D8" s="7">
        <f t="shared" si="0"/>
        <v>31.008448998851506</v>
      </c>
    </row>
    <row r="9" spans="1:4" ht="15">
      <c r="A9" s="2" t="s">
        <v>6</v>
      </c>
      <c r="B9">
        <v>36559</v>
      </c>
      <c r="C9">
        <v>119643</v>
      </c>
      <c r="D9" s="7">
        <f t="shared" si="0"/>
        <v>30.556739633743724</v>
      </c>
    </row>
    <row r="10" spans="1:4" ht="15">
      <c r="A10" s="2" t="s">
        <v>7</v>
      </c>
      <c r="B10">
        <v>37513</v>
      </c>
      <c r="C10">
        <v>127085</v>
      </c>
      <c r="D10" s="7">
        <f t="shared" si="0"/>
        <v>29.518039107683837</v>
      </c>
    </row>
    <row r="11" spans="1:4" ht="15">
      <c r="A11" s="2" t="s">
        <v>8</v>
      </c>
      <c r="B11">
        <v>39897</v>
      </c>
      <c r="C11">
        <v>134318</v>
      </c>
      <c r="D11" s="7">
        <f t="shared" si="0"/>
        <v>29.703390461442247</v>
      </c>
    </row>
    <row r="12" spans="1:4" ht="15">
      <c r="A12" s="2" t="s">
        <v>9</v>
      </c>
      <c r="B12">
        <v>41882</v>
      </c>
      <c r="C12">
        <v>144902</v>
      </c>
      <c r="D12" s="7">
        <f t="shared" si="0"/>
        <v>28.903672827152143</v>
      </c>
    </row>
    <row r="13" spans="1:4" ht="15">
      <c r="A13" s="2" t="s">
        <v>10</v>
      </c>
      <c r="B13">
        <v>44895</v>
      </c>
      <c r="C13">
        <v>154069</v>
      </c>
      <c r="D13" s="7">
        <f t="shared" si="0"/>
        <v>29.1395413743193</v>
      </c>
    </row>
    <row r="14" spans="1:4" ht="15">
      <c r="A14" s="2" t="s">
        <v>11</v>
      </c>
      <c r="B14">
        <v>49320</v>
      </c>
      <c r="C14">
        <v>161591</v>
      </c>
      <c r="D14" s="7">
        <f t="shared" si="0"/>
        <v>30.52150181631403</v>
      </c>
    </row>
    <row r="15" spans="1:4" ht="15">
      <c r="A15" s="2" t="s">
        <v>12</v>
      </c>
      <c r="B15">
        <v>54003</v>
      </c>
      <c r="C15">
        <v>171650</v>
      </c>
      <c r="D15" s="7">
        <f t="shared" si="0"/>
        <v>31.461112729391203</v>
      </c>
    </row>
    <row r="16" spans="1:4" ht="15">
      <c r="A16" s="2" t="s">
        <v>13</v>
      </c>
      <c r="B16">
        <v>56997</v>
      </c>
      <c r="C16">
        <v>182478</v>
      </c>
      <c r="D16" s="7">
        <f t="shared" si="0"/>
        <v>31.23499819156282</v>
      </c>
    </row>
    <row r="17" spans="1:4" ht="15">
      <c r="A17" s="2" t="s">
        <v>14</v>
      </c>
      <c r="B17">
        <v>64002</v>
      </c>
      <c r="C17">
        <v>184546</v>
      </c>
      <c r="D17" s="7">
        <f t="shared" si="0"/>
        <v>34.68078419472651</v>
      </c>
    </row>
    <row r="18" spans="1:4" ht="15">
      <c r="A18" s="2" t="s">
        <v>15</v>
      </c>
      <c r="B18">
        <v>64013</v>
      </c>
      <c r="C18" s="4">
        <v>189295</v>
      </c>
      <c r="D18" s="7">
        <f t="shared" si="0"/>
        <v>33.81652975514409</v>
      </c>
    </row>
    <row r="19" ht="15">
      <c r="C19" s="4"/>
    </row>
    <row r="20" ht="15">
      <c r="C20" s="4"/>
    </row>
    <row r="21" ht="15">
      <c r="C21" s="4"/>
    </row>
    <row r="22" ht="15">
      <c r="C22" s="4"/>
    </row>
    <row r="23" ht="15">
      <c r="C23" s="5"/>
    </row>
    <row r="24" ht="15">
      <c r="C24" s="5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8"/>
  <sheetViews>
    <sheetView zoomScalePageLayoutView="0" workbookViewId="0" topLeftCell="A6">
      <selection activeCell="B34" sqref="B34"/>
    </sheetView>
  </sheetViews>
  <sheetFormatPr defaultColWidth="9.140625" defaultRowHeight="15"/>
  <cols>
    <col min="1" max="1" width="9.140625" style="10" customWidth="1"/>
    <col min="11" max="11" width="10.7109375" style="0" bestFit="1" customWidth="1"/>
  </cols>
  <sheetData>
    <row r="1" spans="2:17" ht="15">
      <c r="B1" t="s">
        <v>59</v>
      </c>
      <c r="C1" t="s">
        <v>60</v>
      </c>
      <c r="D1" t="s">
        <v>59</v>
      </c>
      <c r="E1" t="s">
        <v>164</v>
      </c>
      <c r="I1" t="s">
        <v>61</v>
      </c>
      <c r="J1" t="s">
        <v>62</v>
      </c>
      <c r="L1" t="s">
        <v>165</v>
      </c>
      <c r="M1" t="s">
        <v>166</v>
      </c>
      <c r="Q1" t="s">
        <v>167</v>
      </c>
    </row>
    <row r="2" spans="1:10" ht="15">
      <c r="A2"/>
      <c r="B2" t="s">
        <v>57</v>
      </c>
      <c r="C2" t="s">
        <v>58</v>
      </c>
      <c r="H2" s="1" t="str">
        <f>[1]!AremosData("befu2008:ngdppcp_z,Hyefu2009:ngdppcp_z","Quarterly","1998Q2","2014Q2","T:\ZAPPS\Aremos\PreviousForecast\befu2008.BNK,T:\ZAPPS\Aremos\PreviousForecast\hyefu2009.BNK","","","","","Yes","Yes","No","Down","0")</f>
        <v>?QuickData</v>
      </c>
      <c r="I2" t="s">
        <v>63</v>
      </c>
      <c r="J2" t="s">
        <v>64</v>
      </c>
    </row>
    <row r="3" spans="1:11" ht="15">
      <c r="A3" s="10">
        <v>35886</v>
      </c>
      <c r="B3">
        <v>6443.669359068499</v>
      </c>
      <c r="C3">
        <v>6515.787265288996</v>
      </c>
      <c r="H3" s="2" t="s">
        <v>65</v>
      </c>
      <c r="I3">
        <v>6439.473408161125</v>
      </c>
      <c r="J3">
        <v>6443.669359068499</v>
      </c>
      <c r="K3" s="6">
        <v>35885</v>
      </c>
    </row>
    <row r="4" spans="1:11" ht="15">
      <c r="A4" s="10">
        <v>35977</v>
      </c>
      <c r="B4">
        <v>6427.187008905186</v>
      </c>
      <c r="C4">
        <v>6498.952331063384</v>
      </c>
      <c r="H4" s="2" t="s">
        <v>66</v>
      </c>
      <c r="I4">
        <v>6424.305919329492</v>
      </c>
      <c r="J4">
        <v>6427.187008905186</v>
      </c>
      <c r="K4" s="6">
        <v>35976</v>
      </c>
    </row>
    <row r="5" spans="1:11" ht="15">
      <c r="A5" s="10">
        <v>36069</v>
      </c>
      <c r="B5">
        <v>6463.360435021306</v>
      </c>
      <c r="C5">
        <v>6535.515411361795</v>
      </c>
      <c r="H5" s="2" t="s">
        <v>67</v>
      </c>
      <c r="I5">
        <v>6458.131813547358</v>
      </c>
      <c r="J5">
        <v>6463.360435021306</v>
      </c>
      <c r="K5" s="6">
        <v>36068</v>
      </c>
    </row>
    <row r="6" spans="1:17" ht="15">
      <c r="A6" s="10">
        <v>36161</v>
      </c>
      <c r="B6">
        <v>6524.496880791417</v>
      </c>
      <c r="C6">
        <v>6596.7998747096135</v>
      </c>
      <c r="D6">
        <f aca="true" t="shared" si="0" ref="D6:D37">SUM(B3:B6)</f>
        <v>25858.71368378641</v>
      </c>
      <c r="E6">
        <f aca="true" t="shared" si="1" ref="E6:E37">SUM(C3:C6)</f>
        <v>26147.05488242379</v>
      </c>
      <c r="H6" s="2" t="s">
        <v>68</v>
      </c>
      <c r="I6">
        <v>6519.015426378847</v>
      </c>
      <c r="J6">
        <v>6524.496880791417</v>
      </c>
      <c r="K6" s="6">
        <v>36160</v>
      </c>
      <c r="L6">
        <f aca="true" t="shared" si="2" ref="L6:M37">SUM(I3:I6)</f>
        <v>25840.926567416824</v>
      </c>
      <c r="M6">
        <f t="shared" si="2"/>
        <v>25858.71368378641</v>
      </c>
      <c r="P6" s="10">
        <v>36161</v>
      </c>
      <c r="Q6">
        <f>YEAR(P6)</f>
        <v>1999</v>
      </c>
    </row>
    <row r="7" spans="1:17" ht="15">
      <c r="A7" s="10">
        <v>36251</v>
      </c>
      <c r="B7">
        <v>6585.117759056884</v>
      </c>
      <c r="C7">
        <v>6657.103361936309</v>
      </c>
      <c r="D7">
        <f t="shared" si="0"/>
        <v>26000.162083774794</v>
      </c>
      <c r="E7">
        <f t="shared" si="1"/>
        <v>26288.3709790711</v>
      </c>
      <c r="H7" s="2" t="s">
        <v>69</v>
      </c>
      <c r="I7">
        <v>6582.248767637777</v>
      </c>
      <c r="J7">
        <v>6585.117759056884</v>
      </c>
      <c r="K7" s="6">
        <v>36250</v>
      </c>
      <c r="L7">
        <f t="shared" si="2"/>
        <v>25983.701926893475</v>
      </c>
      <c r="M7">
        <f t="shared" si="2"/>
        <v>26000.162083774794</v>
      </c>
      <c r="P7" s="10">
        <v>36251</v>
      </c>
      <c r="Q7">
        <f aca="true" t="shared" si="3" ref="Q7:Q67">YEAR(P7)</f>
        <v>1999</v>
      </c>
    </row>
    <row r="8" spans="1:17" ht="15">
      <c r="A8" s="10">
        <v>36342</v>
      </c>
      <c r="B8">
        <v>6757.686294945283</v>
      </c>
      <c r="C8">
        <v>6830.119854090672</v>
      </c>
      <c r="D8">
        <f t="shared" si="0"/>
        <v>26330.661369814894</v>
      </c>
      <c r="E8">
        <f t="shared" si="1"/>
        <v>26619.53850209839</v>
      </c>
      <c r="H8" s="2" t="s">
        <v>70</v>
      </c>
      <c r="I8">
        <v>6753.778009379885</v>
      </c>
      <c r="J8">
        <v>6757.686294945283</v>
      </c>
      <c r="K8" s="6">
        <v>36341</v>
      </c>
      <c r="L8">
        <f t="shared" si="2"/>
        <v>26313.17401694387</v>
      </c>
      <c r="M8">
        <f t="shared" si="2"/>
        <v>26330.661369814894</v>
      </c>
      <c r="P8" s="10">
        <v>36342</v>
      </c>
      <c r="Q8">
        <f t="shared" si="3"/>
        <v>1999</v>
      </c>
    </row>
    <row r="9" spans="1:17" ht="15">
      <c r="A9" s="10">
        <v>36434</v>
      </c>
      <c r="B9">
        <v>6828.2155950183305</v>
      </c>
      <c r="C9">
        <v>6900.756610592548</v>
      </c>
      <c r="D9">
        <f t="shared" si="0"/>
        <v>26695.516529811914</v>
      </c>
      <c r="E9">
        <f t="shared" si="1"/>
        <v>26984.77970132914</v>
      </c>
      <c r="H9" s="2" t="s">
        <v>71</v>
      </c>
      <c r="I9">
        <v>6822.235511297158</v>
      </c>
      <c r="J9">
        <v>6828.2155950183305</v>
      </c>
      <c r="K9" s="6">
        <v>36433</v>
      </c>
      <c r="L9">
        <f t="shared" si="2"/>
        <v>26677.277714693664</v>
      </c>
      <c r="M9">
        <f t="shared" si="2"/>
        <v>26695.516529811914</v>
      </c>
      <c r="P9" s="10">
        <v>36434</v>
      </c>
      <c r="Q9">
        <f t="shared" si="3"/>
        <v>1999</v>
      </c>
    </row>
    <row r="10" spans="1:17" ht="15">
      <c r="A10" s="10">
        <v>36526</v>
      </c>
      <c r="B10">
        <v>6906.708187362138</v>
      </c>
      <c r="C10">
        <v>6980.147917477618</v>
      </c>
      <c r="D10">
        <f t="shared" si="0"/>
        <v>27077.727836382637</v>
      </c>
      <c r="E10">
        <f t="shared" si="1"/>
        <v>27368.127744097146</v>
      </c>
      <c r="H10" s="2" t="s">
        <v>72</v>
      </c>
      <c r="I10">
        <v>6906.448683015441</v>
      </c>
      <c r="J10">
        <v>6906.708187362138</v>
      </c>
      <c r="K10" s="6">
        <v>36525</v>
      </c>
      <c r="L10">
        <f t="shared" si="2"/>
        <v>27064.710971330263</v>
      </c>
      <c r="M10">
        <f t="shared" si="2"/>
        <v>27077.727836382637</v>
      </c>
      <c r="P10" s="10">
        <v>36526</v>
      </c>
      <c r="Q10">
        <f t="shared" si="3"/>
        <v>2000</v>
      </c>
    </row>
    <row r="11" spans="1:17" ht="15">
      <c r="A11" s="10">
        <v>36617</v>
      </c>
      <c r="B11">
        <v>6862.165525824517</v>
      </c>
      <c r="C11">
        <v>6936.060983198506</v>
      </c>
      <c r="D11">
        <f t="shared" si="0"/>
        <v>27354.775603150272</v>
      </c>
      <c r="E11">
        <f t="shared" si="1"/>
        <v>27647.085365359344</v>
      </c>
      <c r="H11" s="2" t="s">
        <v>73</v>
      </c>
      <c r="I11">
        <v>6861.128396598216</v>
      </c>
      <c r="J11">
        <v>6861.906243517942</v>
      </c>
      <c r="K11" s="6">
        <v>36616</v>
      </c>
      <c r="L11">
        <f t="shared" si="2"/>
        <v>27343.5906002907</v>
      </c>
      <c r="M11">
        <f t="shared" si="2"/>
        <v>27354.516320843693</v>
      </c>
      <c r="P11" s="10">
        <v>36617</v>
      </c>
      <c r="Q11">
        <f t="shared" si="3"/>
        <v>2000</v>
      </c>
    </row>
    <row r="12" spans="1:17" ht="15">
      <c r="A12" s="10">
        <v>36708</v>
      </c>
      <c r="B12">
        <v>6895.86408722451</v>
      </c>
      <c r="C12">
        <v>6970.191386320668</v>
      </c>
      <c r="D12">
        <f t="shared" si="0"/>
        <v>27492.953395429497</v>
      </c>
      <c r="E12">
        <f t="shared" si="1"/>
        <v>27787.15689758934</v>
      </c>
      <c r="H12" s="2" t="s">
        <v>74</v>
      </c>
      <c r="I12">
        <v>6894.569186543392</v>
      </c>
      <c r="J12">
        <v>6895.605107088287</v>
      </c>
      <c r="K12" s="6">
        <v>36707</v>
      </c>
      <c r="L12">
        <f t="shared" si="2"/>
        <v>27484.381777454204</v>
      </c>
      <c r="M12">
        <f t="shared" si="2"/>
        <v>27492.435132986695</v>
      </c>
      <c r="P12" s="10">
        <v>36708</v>
      </c>
      <c r="Q12">
        <f t="shared" si="3"/>
        <v>2000</v>
      </c>
    </row>
    <row r="13" spans="1:17" ht="15">
      <c r="A13" s="10">
        <v>36800</v>
      </c>
      <c r="B13">
        <v>6890.330584920778</v>
      </c>
      <c r="C13">
        <v>6964.5118767608365</v>
      </c>
      <c r="D13">
        <f t="shared" si="0"/>
        <v>27555.068385331942</v>
      </c>
      <c r="E13">
        <f t="shared" si="1"/>
        <v>27850.912163757628</v>
      </c>
      <c r="H13" s="2" t="s">
        <v>75</v>
      </c>
      <c r="I13">
        <v>6891.105999121197</v>
      </c>
      <c r="J13">
        <v>6890.589056320918</v>
      </c>
      <c r="K13" s="6">
        <v>36799</v>
      </c>
      <c r="L13">
        <f t="shared" si="2"/>
        <v>27553.252265278243</v>
      </c>
      <c r="M13">
        <f t="shared" si="2"/>
        <v>27554.808594289283</v>
      </c>
      <c r="P13" s="10">
        <v>36800</v>
      </c>
      <c r="Q13">
        <f t="shared" si="3"/>
        <v>2000</v>
      </c>
    </row>
    <row r="14" spans="1:17" ht="15">
      <c r="A14" s="10">
        <v>36892</v>
      </c>
      <c r="B14">
        <v>6913.331785225895</v>
      </c>
      <c r="C14">
        <v>6985.31878112341</v>
      </c>
      <c r="D14">
        <f t="shared" si="0"/>
        <v>27561.691983195702</v>
      </c>
      <c r="E14">
        <f t="shared" si="1"/>
        <v>27856.08302740342</v>
      </c>
      <c r="H14" s="2" t="s">
        <v>76</v>
      </c>
      <c r="I14">
        <v>6915.9119642903215</v>
      </c>
      <c r="J14">
        <v>6913.331785225895</v>
      </c>
      <c r="K14" s="6">
        <v>36891</v>
      </c>
      <c r="L14">
        <f t="shared" si="2"/>
        <v>27562.715546553125</v>
      </c>
      <c r="M14">
        <f t="shared" si="2"/>
        <v>27561.432192153043</v>
      </c>
      <c r="P14" s="10">
        <v>36892</v>
      </c>
      <c r="Q14">
        <f t="shared" si="3"/>
        <v>2001</v>
      </c>
    </row>
    <row r="15" spans="1:17" ht="15">
      <c r="A15" s="10">
        <v>36982</v>
      </c>
      <c r="B15">
        <v>7006.213422022844</v>
      </c>
      <c r="C15">
        <v>7075.824374145977</v>
      </c>
      <c r="D15">
        <f t="shared" si="0"/>
        <v>27705.739879394027</v>
      </c>
      <c r="E15">
        <f t="shared" si="1"/>
        <v>27995.84641835089</v>
      </c>
      <c r="H15" s="2" t="s">
        <v>77</v>
      </c>
      <c r="I15">
        <v>7009.822878799599</v>
      </c>
      <c r="J15">
        <v>7006.213422022844</v>
      </c>
      <c r="K15" s="6">
        <v>36981</v>
      </c>
      <c r="L15">
        <f t="shared" si="2"/>
        <v>27711.410028754508</v>
      </c>
      <c r="M15">
        <f t="shared" si="2"/>
        <v>27705.739370657942</v>
      </c>
      <c r="P15" s="10">
        <v>36982</v>
      </c>
      <c r="Q15">
        <f t="shared" si="3"/>
        <v>2001</v>
      </c>
    </row>
    <row r="16" spans="1:17" ht="15">
      <c r="A16" s="10">
        <v>37073</v>
      </c>
      <c r="B16">
        <v>7034.131536304945</v>
      </c>
      <c r="C16">
        <v>7102.034517348697</v>
      </c>
      <c r="D16">
        <f t="shared" si="0"/>
        <v>27844.007328474465</v>
      </c>
      <c r="E16">
        <f t="shared" si="1"/>
        <v>28127.68954937892</v>
      </c>
      <c r="H16" s="2" t="s">
        <v>78</v>
      </c>
      <c r="I16">
        <v>7041.076159366239</v>
      </c>
      <c r="J16">
        <v>7034.131536304945</v>
      </c>
      <c r="K16" s="6">
        <v>37072</v>
      </c>
      <c r="L16">
        <f t="shared" si="2"/>
        <v>27857.917001577356</v>
      </c>
      <c r="M16">
        <f t="shared" si="2"/>
        <v>27844.2657998746</v>
      </c>
      <c r="P16" s="10">
        <v>37073</v>
      </c>
      <c r="Q16">
        <f t="shared" si="3"/>
        <v>2001</v>
      </c>
    </row>
    <row r="17" spans="1:17" ht="15">
      <c r="A17" s="10">
        <v>37165</v>
      </c>
      <c r="B17">
        <v>7125.044805161554</v>
      </c>
      <c r="C17">
        <v>7193.148650724563</v>
      </c>
      <c r="D17">
        <f t="shared" si="0"/>
        <v>28078.721548715235</v>
      </c>
      <c r="E17">
        <f t="shared" si="1"/>
        <v>28356.326323342648</v>
      </c>
      <c r="H17" s="2" t="s">
        <v>79</v>
      </c>
      <c r="I17">
        <v>7138.102309386041</v>
      </c>
      <c r="J17">
        <v>7125.044805161554</v>
      </c>
      <c r="K17" s="6">
        <v>37164</v>
      </c>
      <c r="L17">
        <f t="shared" si="2"/>
        <v>28104.913311842203</v>
      </c>
      <c r="M17">
        <f t="shared" si="2"/>
        <v>28078.721548715235</v>
      </c>
      <c r="P17" s="10">
        <v>37165</v>
      </c>
      <c r="Q17">
        <f t="shared" si="3"/>
        <v>2001</v>
      </c>
    </row>
    <row r="18" spans="1:17" ht="15">
      <c r="A18" s="10">
        <v>37257</v>
      </c>
      <c r="B18">
        <v>7143.58491046639</v>
      </c>
      <c r="C18">
        <v>7211.849512213759</v>
      </c>
      <c r="D18">
        <f t="shared" si="0"/>
        <v>28308.974673955734</v>
      </c>
      <c r="E18">
        <f t="shared" si="1"/>
        <v>28582.857054433</v>
      </c>
      <c r="H18" s="2" t="s">
        <v>80</v>
      </c>
      <c r="I18">
        <v>7160.141623576759</v>
      </c>
      <c r="J18">
        <v>7143.58491046639</v>
      </c>
      <c r="K18" s="6">
        <v>37256</v>
      </c>
      <c r="L18">
        <f t="shared" si="2"/>
        <v>28349.14297112864</v>
      </c>
      <c r="M18">
        <f t="shared" si="2"/>
        <v>28308.974673955734</v>
      </c>
      <c r="P18" s="10">
        <v>37257</v>
      </c>
      <c r="Q18">
        <f t="shared" si="3"/>
        <v>2002</v>
      </c>
    </row>
    <row r="19" spans="1:17" ht="15">
      <c r="A19" s="10">
        <v>37347</v>
      </c>
      <c r="B19">
        <v>7213.921513913904</v>
      </c>
      <c r="C19">
        <v>7280.637223814719</v>
      </c>
      <c r="D19">
        <f t="shared" si="0"/>
        <v>28516.682765846796</v>
      </c>
      <c r="E19">
        <f t="shared" si="1"/>
        <v>28787.66990410174</v>
      </c>
      <c r="H19" s="2" t="s">
        <v>81</v>
      </c>
      <c r="I19">
        <v>7235.229953578043</v>
      </c>
      <c r="J19">
        <v>7214.428857715431</v>
      </c>
      <c r="K19" s="6">
        <v>37346</v>
      </c>
      <c r="L19">
        <f t="shared" si="2"/>
        <v>28574.550045907086</v>
      </c>
      <c r="M19">
        <f t="shared" si="2"/>
        <v>28517.19010964832</v>
      </c>
      <c r="P19" s="10">
        <v>37347</v>
      </c>
      <c r="Q19">
        <f t="shared" si="3"/>
        <v>2002</v>
      </c>
    </row>
    <row r="20" spans="1:17" ht="15">
      <c r="A20" s="10">
        <v>37438</v>
      </c>
      <c r="B20">
        <v>7274.128347650329</v>
      </c>
      <c r="C20">
        <v>7340.323395654371</v>
      </c>
      <c r="D20">
        <f t="shared" si="0"/>
        <v>28756.679577192175</v>
      </c>
      <c r="E20">
        <f t="shared" si="1"/>
        <v>29025.95878240741</v>
      </c>
      <c r="H20" s="2" t="s">
        <v>82</v>
      </c>
      <c r="I20">
        <v>7298.635674583123</v>
      </c>
      <c r="J20">
        <v>7274.128347650329</v>
      </c>
      <c r="K20" s="6">
        <v>37437</v>
      </c>
      <c r="L20">
        <f t="shared" si="2"/>
        <v>28832.109561123965</v>
      </c>
      <c r="M20">
        <f t="shared" si="2"/>
        <v>28757.186920993707</v>
      </c>
      <c r="P20" s="10">
        <v>37438</v>
      </c>
      <c r="Q20">
        <f t="shared" si="3"/>
        <v>2002</v>
      </c>
    </row>
    <row r="21" spans="1:17" ht="15">
      <c r="A21" s="10">
        <v>37530</v>
      </c>
      <c r="B21">
        <v>7351.832302820088</v>
      </c>
      <c r="C21">
        <v>7421.706127783643</v>
      </c>
      <c r="D21">
        <f t="shared" si="0"/>
        <v>28983.467074850712</v>
      </c>
      <c r="E21">
        <f t="shared" si="1"/>
        <v>29254.51625946649</v>
      </c>
      <c r="H21" s="2" t="s">
        <v>83</v>
      </c>
      <c r="I21">
        <v>7374.956014678531</v>
      </c>
      <c r="J21">
        <v>7351.329613431861</v>
      </c>
      <c r="K21" s="6">
        <v>37529</v>
      </c>
      <c r="L21">
        <f t="shared" si="2"/>
        <v>29068.963266416453</v>
      </c>
      <c r="M21">
        <f t="shared" si="2"/>
        <v>28983.471729264013</v>
      </c>
      <c r="P21" s="10">
        <v>37530</v>
      </c>
      <c r="Q21">
        <f t="shared" si="3"/>
        <v>2002</v>
      </c>
    </row>
    <row r="22" spans="1:17" ht="15">
      <c r="A22" s="10">
        <v>37622</v>
      </c>
      <c r="B22">
        <v>7333.933123406808</v>
      </c>
      <c r="C22">
        <v>7405.907932223721</v>
      </c>
      <c r="D22">
        <f t="shared" si="0"/>
        <v>29173.815287791127</v>
      </c>
      <c r="E22">
        <f t="shared" si="1"/>
        <v>29448.574679476456</v>
      </c>
      <c r="H22" s="2" t="s">
        <v>84</v>
      </c>
      <c r="I22">
        <v>7346.178837406907</v>
      </c>
      <c r="J22">
        <v>7333.933123406808</v>
      </c>
      <c r="K22" s="6">
        <v>37621</v>
      </c>
      <c r="L22">
        <f t="shared" si="2"/>
        <v>29255.000480246603</v>
      </c>
      <c r="M22">
        <f t="shared" si="2"/>
        <v>29173.819942204427</v>
      </c>
      <c r="P22" s="10">
        <v>37622</v>
      </c>
      <c r="Q22">
        <f t="shared" si="3"/>
        <v>2003</v>
      </c>
    </row>
    <row r="23" spans="1:17" ht="15">
      <c r="A23" s="10">
        <v>37712</v>
      </c>
      <c r="B23">
        <v>7333.034848145661</v>
      </c>
      <c r="C23">
        <v>7402.1839166231375</v>
      </c>
      <c r="D23">
        <f t="shared" si="0"/>
        <v>29292.928622022886</v>
      </c>
      <c r="E23">
        <f t="shared" si="1"/>
        <v>29570.12137228487</v>
      </c>
      <c r="H23" s="2" t="s">
        <v>85</v>
      </c>
      <c r="I23">
        <v>7338.507076586324</v>
      </c>
      <c r="J23">
        <v>7332.786110489266</v>
      </c>
      <c r="K23" s="6">
        <v>37711</v>
      </c>
      <c r="L23">
        <f t="shared" si="2"/>
        <v>29358.277603254883</v>
      </c>
      <c r="M23">
        <f t="shared" si="2"/>
        <v>29292.177194978263</v>
      </c>
      <c r="P23" s="10">
        <v>37712</v>
      </c>
      <c r="Q23">
        <f t="shared" si="3"/>
        <v>2003</v>
      </c>
    </row>
    <row r="24" spans="1:17" ht="15">
      <c r="A24" s="10">
        <v>37803</v>
      </c>
      <c r="B24">
        <v>7437.250675190168</v>
      </c>
      <c r="C24">
        <v>7505.884684952551</v>
      </c>
      <c r="D24">
        <f t="shared" si="0"/>
        <v>29456.050949562723</v>
      </c>
      <c r="E24">
        <f t="shared" si="1"/>
        <v>29735.68266158305</v>
      </c>
      <c r="H24" s="2" t="s">
        <v>86</v>
      </c>
      <c r="I24">
        <v>7421.640774052875</v>
      </c>
      <c r="J24">
        <v>7437.250675190168</v>
      </c>
      <c r="K24" s="6">
        <v>37802</v>
      </c>
      <c r="L24">
        <f t="shared" si="2"/>
        <v>29481.282702724635</v>
      </c>
      <c r="M24">
        <f t="shared" si="2"/>
        <v>29455.2995225181</v>
      </c>
      <c r="P24" s="10">
        <v>37803</v>
      </c>
      <c r="Q24">
        <f t="shared" si="3"/>
        <v>2003</v>
      </c>
    </row>
    <row r="25" spans="1:17" ht="15">
      <c r="A25" s="10">
        <v>37895</v>
      </c>
      <c r="B25">
        <v>7504.626088672868</v>
      </c>
      <c r="C25">
        <v>7575.929535417335</v>
      </c>
      <c r="D25">
        <f t="shared" si="0"/>
        <v>29608.844735415503</v>
      </c>
      <c r="E25">
        <f t="shared" si="1"/>
        <v>29889.906069216744</v>
      </c>
      <c r="H25" s="2" t="s">
        <v>87</v>
      </c>
      <c r="I25">
        <v>7479.953615750907</v>
      </c>
      <c r="J25">
        <v>7504.132639214428</v>
      </c>
      <c r="K25" s="6">
        <v>37894</v>
      </c>
      <c r="L25">
        <f t="shared" si="2"/>
        <v>29586.28030379701</v>
      </c>
      <c r="M25">
        <f t="shared" si="2"/>
        <v>29608.10254830067</v>
      </c>
      <c r="P25" s="10">
        <v>37895</v>
      </c>
      <c r="Q25">
        <f t="shared" si="3"/>
        <v>2003</v>
      </c>
    </row>
    <row r="26" spans="1:17" ht="15">
      <c r="A26" s="10">
        <v>37987</v>
      </c>
      <c r="B26">
        <v>7591.0274679376935</v>
      </c>
      <c r="C26">
        <v>7660.311532602821</v>
      </c>
      <c r="D26">
        <f t="shared" si="0"/>
        <v>29865.93907994639</v>
      </c>
      <c r="E26">
        <f t="shared" si="1"/>
        <v>30144.30966959584</v>
      </c>
      <c r="H26" s="2" t="s">
        <v>88</v>
      </c>
      <c r="I26">
        <v>7571.863790477127</v>
      </c>
      <c r="J26">
        <v>7591.764532455408</v>
      </c>
      <c r="K26" s="6">
        <v>37986</v>
      </c>
      <c r="L26">
        <f t="shared" si="2"/>
        <v>29811.96525686723</v>
      </c>
      <c r="M26">
        <f t="shared" si="2"/>
        <v>29865.93395734927</v>
      </c>
      <c r="P26" s="10">
        <v>37987</v>
      </c>
      <c r="Q26">
        <f t="shared" si="3"/>
        <v>2004</v>
      </c>
    </row>
    <row r="27" spans="1:17" ht="15">
      <c r="A27" s="10">
        <v>38078</v>
      </c>
      <c r="B27">
        <v>7634.640346795328</v>
      </c>
      <c r="C27">
        <v>7688.765888663026</v>
      </c>
      <c r="D27">
        <f t="shared" si="0"/>
        <v>30167.54457859606</v>
      </c>
      <c r="E27">
        <f t="shared" si="1"/>
        <v>30430.89164163573</v>
      </c>
      <c r="H27" s="2" t="s">
        <v>89</v>
      </c>
      <c r="I27">
        <v>7615.7821263255855</v>
      </c>
      <c r="J27">
        <v>7634.640346795328</v>
      </c>
      <c r="K27" s="6">
        <v>38077</v>
      </c>
      <c r="L27">
        <f t="shared" si="2"/>
        <v>30089.240306606494</v>
      </c>
      <c r="M27">
        <f t="shared" si="2"/>
        <v>30167.78819365533</v>
      </c>
      <c r="P27" s="10">
        <v>38078</v>
      </c>
      <c r="Q27">
        <f t="shared" si="3"/>
        <v>2004</v>
      </c>
    </row>
    <row r="28" spans="1:17" ht="15">
      <c r="A28" s="10">
        <v>38169</v>
      </c>
      <c r="B28">
        <v>7644.170880046897</v>
      </c>
      <c r="C28">
        <v>7695.464204587089</v>
      </c>
      <c r="D28">
        <f t="shared" si="0"/>
        <v>30374.464783452786</v>
      </c>
      <c r="E28">
        <f t="shared" si="1"/>
        <v>30620.47116127027</v>
      </c>
      <c r="H28" s="2" t="s">
        <v>90</v>
      </c>
      <c r="I28">
        <v>7630.736914095894</v>
      </c>
      <c r="J28">
        <v>7644.170880046897</v>
      </c>
      <c r="K28" s="6">
        <v>38168</v>
      </c>
      <c r="L28">
        <f t="shared" si="2"/>
        <v>30298.336446649515</v>
      </c>
      <c r="M28">
        <f t="shared" si="2"/>
        <v>30374.708398512063</v>
      </c>
      <c r="P28" s="10">
        <v>38169</v>
      </c>
      <c r="Q28">
        <f t="shared" si="3"/>
        <v>2004</v>
      </c>
    </row>
    <row r="29" spans="1:17" ht="15">
      <c r="A29" s="10">
        <v>38261</v>
      </c>
      <c r="B29">
        <v>7620.937309799147</v>
      </c>
      <c r="C29">
        <v>7688.3749239196595</v>
      </c>
      <c r="D29">
        <f t="shared" si="0"/>
        <v>30490.776004579064</v>
      </c>
      <c r="E29">
        <f t="shared" si="1"/>
        <v>30732.916549772595</v>
      </c>
      <c r="H29" s="2" t="s">
        <v>91</v>
      </c>
      <c r="I29">
        <v>7613.633597078515</v>
      </c>
      <c r="J29">
        <v>7619.963481436397</v>
      </c>
      <c r="K29" s="6">
        <v>38260</v>
      </c>
      <c r="L29">
        <f t="shared" si="2"/>
        <v>30432.01642797712</v>
      </c>
      <c r="M29">
        <f t="shared" si="2"/>
        <v>30490.539240734026</v>
      </c>
      <c r="P29" s="10">
        <v>38261</v>
      </c>
      <c r="Q29">
        <f t="shared" si="3"/>
        <v>2004</v>
      </c>
    </row>
    <row r="30" spans="1:17" ht="15">
      <c r="A30" s="10">
        <v>38353</v>
      </c>
      <c r="B30">
        <v>7669.942968086398</v>
      </c>
      <c r="C30">
        <v>7749.7876471302025</v>
      </c>
      <c r="D30">
        <f t="shared" si="0"/>
        <v>30569.69150472777</v>
      </c>
      <c r="E30">
        <f t="shared" si="1"/>
        <v>30822.39266429998</v>
      </c>
      <c r="H30" s="2" t="s">
        <v>92</v>
      </c>
      <c r="I30">
        <v>7656.837762407475</v>
      </c>
      <c r="J30">
        <v>7670.67103506856</v>
      </c>
      <c r="K30" s="6">
        <v>38352</v>
      </c>
      <c r="L30">
        <f t="shared" si="2"/>
        <v>30516.99039990747</v>
      </c>
      <c r="M30">
        <f t="shared" si="2"/>
        <v>30569.445743347183</v>
      </c>
      <c r="P30" s="10">
        <v>38353</v>
      </c>
      <c r="Q30">
        <f t="shared" si="3"/>
        <v>2005</v>
      </c>
    </row>
    <row r="31" spans="1:17" ht="15">
      <c r="A31" s="10">
        <v>38443</v>
      </c>
      <c r="B31">
        <v>7774.199796620019</v>
      </c>
      <c r="C31">
        <v>7863.541717108131</v>
      </c>
      <c r="D31">
        <f t="shared" si="0"/>
        <v>30709.25095455246</v>
      </c>
      <c r="E31">
        <f t="shared" si="1"/>
        <v>30997.16849274508</v>
      </c>
      <c r="H31" s="2" t="s">
        <v>93</v>
      </c>
      <c r="I31">
        <v>7757.251464820106</v>
      </c>
      <c r="J31">
        <v>7774.199796620019</v>
      </c>
      <c r="K31" s="6">
        <v>38442</v>
      </c>
      <c r="L31">
        <f t="shared" si="2"/>
        <v>30658.45973840199</v>
      </c>
      <c r="M31">
        <f t="shared" si="2"/>
        <v>30709.005193171874</v>
      </c>
      <c r="P31" s="10">
        <v>38443</v>
      </c>
      <c r="Q31">
        <f t="shared" si="3"/>
        <v>2005</v>
      </c>
    </row>
    <row r="32" spans="1:17" ht="15">
      <c r="A32" s="10">
        <v>38534</v>
      </c>
      <c r="B32">
        <v>7796.0820309669325</v>
      </c>
      <c r="C32">
        <v>7884.731515253993</v>
      </c>
      <c r="D32">
        <f t="shared" si="0"/>
        <v>30861.162105472496</v>
      </c>
      <c r="E32">
        <f t="shared" si="1"/>
        <v>31186.435803411987</v>
      </c>
      <c r="H32" s="2" t="s">
        <v>94</v>
      </c>
      <c r="I32">
        <v>7765.646513200803</v>
      </c>
      <c r="J32">
        <v>7795.5989275103275</v>
      </c>
      <c r="K32" s="6">
        <v>38533</v>
      </c>
      <c r="L32">
        <f t="shared" si="2"/>
        <v>30793.369337506898</v>
      </c>
      <c r="M32">
        <f t="shared" si="2"/>
        <v>30860.433240635302</v>
      </c>
      <c r="P32" s="10">
        <v>38534</v>
      </c>
      <c r="Q32">
        <f t="shared" si="3"/>
        <v>2005</v>
      </c>
    </row>
    <row r="33" spans="1:17" ht="15">
      <c r="A33" s="10">
        <v>38626</v>
      </c>
      <c r="B33">
        <v>7749.608763693271</v>
      </c>
      <c r="C33">
        <v>7843.505477308295</v>
      </c>
      <c r="D33">
        <f t="shared" si="0"/>
        <v>30989.83355936662</v>
      </c>
      <c r="E33">
        <f t="shared" si="1"/>
        <v>31341.56635680062</v>
      </c>
      <c r="H33" s="2" t="s">
        <v>95</v>
      </c>
      <c r="I33">
        <v>7712.772360659685</v>
      </c>
      <c r="J33">
        <v>7748.645720476707</v>
      </c>
      <c r="K33" s="6">
        <v>38625</v>
      </c>
      <c r="L33">
        <f t="shared" si="2"/>
        <v>30892.508101088068</v>
      </c>
      <c r="M33">
        <f t="shared" si="2"/>
        <v>30989.115479675613</v>
      </c>
      <c r="P33" s="10">
        <v>38626</v>
      </c>
      <c r="Q33">
        <f t="shared" si="3"/>
        <v>2005</v>
      </c>
    </row>
    <row r="34" spans="1:17" ht="15">
      <c r="A34" s="10">
        <v>38718</v>
      </c>
      <c r="B34">
        <v>7801.847187237615</v>
      </c>
      <c r="C34">
        <v>7843.348926472352</v>
      </c>
      <c r="D34">
        <f t="shared" si="0"/>
        <v>31121.737778517836</v>
      </c>
      <c r="E34">
        <f t="shared" si="1"/>
        <v>31435.127636142774</v>
      </c>
      <c r="H34" s="2" t="s">
        <v>96</v>
      </c>
      <c r="I34">
        <v>7752.189036823798</v>
      </c>
      <c r="J34">
        <v>7804.246131702051</v>
      </c>
      <c r="K34" s="6">
        <v>38717</v>
      </c>
      <c r="L34">
        <f t="shared" si="2"/>
        <v>30987.85937550439</v>
      </c>
      <c r="M34">
        <f t="shared" si="2"/>
        <v>31122.6905763091</v>
      </c>
      <c r="P34" s="10">
        <v>38718</v>
      </c>
      <c r="Q34">
        <f t="shared" si="3"/>
        <v>2006</v>
      </c>
    </row>
    <row r="35" spans="1:17" ht="15">
      <c r="A35" s="10">
        <v>38808</v>
      </c>
      <c r="B35">
        <v>7781.365093031042</v>
      </c>
      <c r="C35">
        <v>7821.06471516717</v>
      </c>
      <c r="D35">
        <f t="shared" si="0"/>
        <v>31128.90307492886</v>
      </c>
      <c r="E35">
        <f t="shared" si="1"/>
        <v>31392.650634201807</v>
      </c>
      <c r="H35" s="2" t="s">
        <v>97</v>
      </c>
      <c r="I35">
        <v>7725.6421294303345</v>
      </c>
      <c r="J35">
        <v>7781.365093031042</v>
      </c>
      <c r="K35" s="6">
        <v>38807</v>
      </c>
      <c r="L35">
        <f t="shared" si="2"/>
        <v>30956.250040114624</v>
      </c>
      <c r="M35">
        <f t="shared" si="2"/>
        <v>31129.855872720127</v>
      </c>
      <c r="P35" s="10">
        <v>38808</v>
      </c>
      <c r="Q35">
        <f t="shared" si="3"/>
        <v>2006</v>
      </c>
    </row>
    <row r="36" spans="1:17" ht="15">
      <c r="A36" s="10">
        <v>38899</v>
      </c>
      <c r="B36">
        <v>7800.314990693456</v>
      </c>
      <c r="C36">
        <v>7809.860163222449</v>
      </c>
      <c r="D36">
        <f t="shared" si="0"/>
        <v>31133.136034655385</v>
      </c>
      <c r="E36">
        <f t="shared" si="1"/>
        <v>31317.779282170264</v>
      </c>
      <c r="H36" s="2" t="s">
        <v>98</v>
      </c>
      <c r="I36">
        <v>7741.612179640147</v>
      </c>
      <c r="J36">
        <v>7800.076361380231</v>
      </c>
      <c r="K36" s="6">
        <v>38898</v>
      </c>
      <c r="L36">
        <f t="shared" si="2"/>
        <v>30932.21570655396</v>
      </c>
      <c r="M36">
        <f t="shared" si="2"/>
        <v>31134.33330659003</v>
      </c>
      <c r="P36" s="10">
        <v>38899</v>
      </c>
      <c r="Q36">
        <f t="shared" si="3"/>
        <v>2006</v>
      </c>
    </row>
    <row r="37" spans="1:17" ht="15">
      <c r="A37" s="10">
        <v>38991</v>
      </c>
      <c r="B37">
        <v>7830.161750713606</v>
      </c>
      <c r="C37">
        <v>7805.423406279734</v>
      </c>
      <c r="D37">
        <f t="shared" si="0"/>
        <v>31213.68902167572</v>
      </c>
      <c r="E37">
        <f t="shared" si="1"/>
        <v>31279.697211141705</v>
      </c>
      <c r="H37" s="2" t="s">
        <v>99</v>
      </c>
      <c r="I37">
        <v>7768.315889628924</v>
      </c>
      <c r="J37">
        <v>7824.690770694577</v>
      </c>
      <c r="K37" s="6">
        <v>38990</v>
      </c>
      <c r="L37">
        <f t="shared" si="2"/>
        <v>30987.759235523205</v>
      </c>
      <c r="M37">
        <f t="shared" si="2"/>
        <v>31210.3783568079</v>
      </c>
      <c r="P37" s="10">
        <v>38991</v>
      </c>
      <c r="Q37">
        <f t="shared" si="3"/>
        <v>2006</v>
      </c>
    </row>
    <row r="38" spans="1:17" ht="15">
      <c r="A38" s="10">
        <v>39083</v>
      </c>
      <c r="B38">
        <v>7898.555879632922</v>
      </c>
      <c r="C38">
        <v>7886.462260795332</v>
      </c>
      <c r="D38">
        <f aca="true" t="shared" si="4" ref="D38:D67">SUM(B35:B38)</f>
        <v>31310.397714071027</v>
      </c>
      <c r="E38">
        <f aca="true" t="shared" si="5" ref="E38:E67">SUM(C35:C38)</f>
        <v>31322.810545464683</v>
      </c>
      <c r="H38" s="2" t="s">
        <v>100</v>
      </c>
      <c r="I38">
        <v>7839.510564131749</v>
      </c>
      <c r="J38">
        <v>7901.638566787602</v>
      </c>
      <c r="K38" s="6">
        <v>39082</v>
      </c>
      <c r="L38">
        <f aca="true" t="shared" si="6" ref="L38:M67">SUM(I35:I38)</f>
        <v>31075.080762831156</v>
      </c>
      <c r="M38">
        <f t="shared" si="6"/>
        <v>31307.770791893454</v>
      </c>
      <c r="P38" s="10">
        <v>39083</v>
      </c>
      <c r="Q38">
        <f t="shared" si="3"/>
        <v>2007</v>
      </c>
    </row>
    <row r="39" spans="1:17" ht="15">
      <c r="A39" s="10">
        <v>39173</v>
      </c>
      <c r="B39">
        <v>7951.248372973612</v>
      </c>
      <c r="C39">
        <v>7931.842385516507</v>
      </c>
      <c r="D39">
        <f t="shared" si="4"/>
        <v>31480.2809940136</v>
      </c>
      <c r="E39">
        <f t="shared" si="5"/>
        <v>31433.588215814023</v>
      </c>
      <c r="H39" s="2" t="s">
        <v>101</v>
      </c>
      <c r="I39">
        <v>7892.557093835049</v>
      </c>
      <c r="J39">
        <v>7952.904981658976</v>
      </c>
      <c r="K39" s="6">
        <v>39172</v>
      </c>
      <c r="L39">
        <f t="shared" si="6"/>
        <v>31241.99572723587</v>
      </c>
      <c r="M39">
        <f t="shared" si="6"/>
        <v>31479.310680521387</v>
      </c>
      <c r="P39" s="10">
        <v>39173</v>
      </c>
      <c r="Q39">
        <f t="shared" si="3"/>
        <v>2007</v>
      </c>
    </row>
    <row r="40" spans="1:17" ht="15">
      <c r="A40" s="10">
        <v>39264</v>
      </c>
      <c r="B40">
        <v>7983.514796532911</v>
      </c>
      <c r="C40">
        <v>7972.178266928036</v>
      </c>
      <c r="D40">
        <f t="shared" si="4"/>
        <v>31663.480799853052</v>
      </c>
      <c r="E40">
        <f t="shared" si="5"/>
        <v>31595.90631951961</v>
      </c>
      <c r="H40" s="2" t="s">
        <v>102</v>
      </c>
      <c r="I40">
        <v>7915.347914403136</v>
      </c>
      <c r="J40">
        <v>7988.00217283484</v>
      </c>
      <c r="K40" s="6">
        <v>39263</v>
      </c>
      <c r="L40">
        <f t="shared" si="6"/>
        <v>31415.73146199886</v>
      </c>
      <c r="M40">
        <f t="shared" si="6"/>
        <v>31667.236491975997</v>
      </c>
      <c r="P40" s="10">
        <v>39264</v>
      </c>
      <c r="Q40">
        <f t="shared" si="3"/>
        <v>2007</v>
      </c>
    </row>
    <row r="41" spans="1:17" ht="15">
      <c r="A41" s="10">
        <v>39356</v>
      </c>
      <c r="B41">
        <v>8033.53586736376</v>
      </c>
      <c r="C41">
        <v>8020.347604917339</v>
      </c>
      <c r="D41">
        <f t="shared" si="4"/>
        <v>31866.854916503205</v>
      </c>
      <c r="E41">
        <f t="shared" si="5"/>
        <v>31810.830518157214</v>
      </c>
      <c r="H41" s="2" t="s">
        <v>103</v>
      </c>
      <c r="I41">
        <v>7973.8084863330705</v>
      </c>
      <c r="J41">
        <v>8031.180820498328</v>
      </c>
      <c r="K41" s="6">
        <v>39355</v>
      </c>
      <c r="L41">
        <f t="shared" si="6"/>
        <v>31621.224058703003</v>
      </c>
      <c r="M41">
        <f t="shared" si="6"/>
        <v>31873.726541779746</v>
      </c>
      <c r="P41" s="10">
        <v>39356</v>
      </c>
      <c r="Q41">
        <f t="shared" si="3"/>
        <v>2007</v>
      </c>
    </row>
    <row r="42" spans="1:17" ht="15">
      <c r="A42" s="10">
        <v>39448</v>
      </c>
      <c r="B42">
        <v>7985.956177637913</v>
      </c>
      <c r="C42">
        <v>7973.0396186092385</v>
      </c>
      <c r="D42">
        <f t="shared" si="4"/>
        <v>31954.255214508194</v>
      </c>
      <c r="E42">
        <f t="shared" si="5"/>
        <v>31897.40787597112</v>
      </c>
      <c r="H42" s="2" t="s">
        <v>104</v>
      </c>
      <c r="I42">
        <v>7949.843701795934</v>
      </c>
      <c r="J42">
        <v>7985.956177637913</v>
      </c>
      <c r="K42" s="6">
        <v>39447</v>
      </c>
      <c r="L42">
        <f t="shared" si="6"/>
        <v>31731.55719636719</v>
      </c>
      <c r="M42">
        <f t="shared" si="6"/>
        <v>31958.044152630056</v>
      </c>
      <c r="P42" s="10">
        <v>39448</v>
      </c>
      <c r="Q42">
        <f t="shared" si="3"/>
        <v>2008</v>
      </c>
    </row>
    <row r="43" spans="1:17" ht="15">
      <c r="A43" s="10">
        <v>39539</v>
      </c>
      <c r="B43">
        <v>7953.4480333786505</v>
      </c>
      <c r="C43">
        <v>7908.677511602832</v>
      </c>
      <c r="D43">
        <f t="shared" si="4"/>
        <v>31956.454874913237</v>
      </c>
      <c r="E43">
        <f t="shared" si="5"/>
        <v>31874.243002057443</v>
      </c>
      <c r="H43" s="2" t="s">
        <v>105</v>
      </c>
      <c r="I43">
        <v>7961.414648204727</v>
      </c>
      <c r="J43">
        <v>7936.33678683606</v>
      </c>
      <c r="K43" s="6">
        <v>39538</v>
      </c>
      <c r="L43">
        <f t="shared" si="6"/>
        <v>31800.41475073687</v>
      </c>
      <c r="M43">
        <f t="shared" si="6"/>
        <v>31941.47595780714</v>
      </c>
      <c r="P43" s="10">
        <v>39539</v>
      </c>
      <c r="Q43">
        <f t="shared" si="3"/>
        <v>2008</v>
      </c>
    </row>
    <row r="44" spans="1:17" ht="15">
      <c r="A44" s="10">
        <v>39630</v>
      </c>
      <c r="B44">
        <v>7902.395657870111</v>
      </c>
      <c r="C44">
        <v>7842.738162081228</v>
      </c>
      <c r="D44">
        <f t="shared" si="4"/>
        <v>31875.335736250432</v>
      </c>
      <c r="E44">
        <f t="shared" si="5"/>
        <v>31744.80289721064</v>
      </c>
      <c r="H44" s="2" t="s">
        <v>106</v>
      </c>
      <c r="I44">
        <v>7971.5989151193035</v>
      </c>
      <c r="J44">
        <v>7883.211678832118</v>
      </c>
      <c r="K44" s="6">
        <v>39629</v>
      </c>
      <c r="L44">
        <f t="shared" si="6"/>
        <v>31856.665751453034</v>
      </c>
      <c r="M44">
        <f t="shared" si="6"/>
        <v>31836.68546380442</v>
      </c>
      <c r="P44" s="10">
        <v>39630</v>
      </c>
      <c r="Q44">
        <f t="shared" si="3"/>
        <v>2008</v>
      </c>
    </row>
    <row r="45" spans="1:17" ht="15">
      <c r="A45" s="10">
        <v>39722</v>
      </c>
      <c r="B45">
        <v>7808.95271649731</v>
      </c>
      <c r="C45">
        <v>7741.0924703082355</v>
      </c>
      <c r="D45">
        <f t="shared" si="4"/>
        <v>31650.752585383983</v>
      </c>
      <c r="E45">
        <f t="shared" si="5"/>
        <v>31465.547762601534</v>
      </c>
      <c r="H45" s="2" t="s">
        <v>107</v>
      </c>
      <c r="I45">
        <v>7988.002666058651</v>
      </c>
      <c r="J45">
        <v>7786.12595375318</v>
      </c>
      <c r="K45" s="6">
        <v>39721</v>
      </c>
      <c r="L45">
        <f t="shared" si="6"/>
        <v>31870.859931178617</v>
      </c>
      <c r="M45">
        <f t="shared" si="6"/>
        <v>31591.630597059273</v>
      </c>
      <c r="P45" s="10">
        <v>39722</v>
      </c>
      <c r="Q45">
        <f t="shared" si="3"/>
        <v>2008</v>
      </c>
    </row>
    <row r="46" spans="1:17" ht="15">
      <c r="A46" s="10">
        <v>39814</v>
      </c>
      <c r="B46">
        <v>7703.288212148761</v>
      </c>
      <c r="C46">
        <v>7656.213650956125</v>
      </c>
      <c r="D46">
        <f t="shared" si="4"/>
        <v>31368.08461989483</v>
      </c>
      <c r="E46">
        <f t="shared" si="5"/>
        <v>31148.72179494842</v>
      </c>
      <c r="H46" s="2" t="s">
        <v>108</v>
      </c>
      <c r="I46">
        <v>8006.081927184715</v>
      </c>
      <c r="J46">
        <v>7703.903596519796</v>
      </c>
      <c r="K46" s="6">
        <v>39813</v>
      </c>
      <c r="L46">
        <f t="shared" si="6"/>
        <v>31927.098156567397</v>
      </c>
      <c r="M46">
        <f t="shared" si="6"/>
        <v>31309.57801594115</v>
      </c>
      <c r="P46" s="10">
        <v>39814</v>
      </c>
      <c r="Q46">
        <f t="shared" si="3"/>
        <v>2009</v>
      </c>
    </row>
    <row r="47" spans="1:17" ht="15">
      <c r="A47" s="10">
        <v>39904</v>
      </c>
      <c r="B47">
        <v>7654.826200308312</v>
      </c>
      <c r="C47">
        <v>7645.912591630324</v>
      </c>
      <c r="D47">
        <f t="shared" si="4"/>
        <v>31069.462786824493</v>
      </c>
      <c r="E47">
        <f t="shared" si="5"/>
        <v>30885.956874975913</v>
      </c>
      <c r="H47" s="2" t="s">
        <v>109</v>
      </c>
      <c r="I47">
        <v>8031.993810256978</v>
      </c>
      <c r="J47">
        <v>7688.453285391173</v>
      </c>
      <c r="K47" s="6">
        <v>39903</v>
      </c>
      <c r="L47">
        <f t="shared" si="6"/>
        <v>31997.677318619644</v>
      </c>
      <c r="M47">
        <f t="shared" si="6"/>
        <v>31061.694514496266</v>
      </c>
      <c r="P47" s="10">
        <v>39904</v>
      </c>
      <c r="Q47">
        <f t="shared" si="3"/>
        <v>2009</v>
      </c>
    </row>
    <row r="48" spans="1:17" ht="15">
      <c r="A48" s="10">
        <v>39995</v>
      </c>
      <c r="B48">
        <v>7623.955143637374</v>
      </c>
      <c r="C48">
        <v>7644.555463040058</v>
      </c>
      <c r="D48">
        <f t="shared" si="4"/>
        <v>30791.022272591756</v>
      </c>
      <c r="E48">
        <f t="shared" si="5"/>
        <v>30687.77417593474</v>
      </c>
      <c r="H48" s="2" t="s">
        <v>110</v>
      </c>
      <c r="I48">
        <v>8067.8601481808555</v>
      </c>
      <c r="J48">
        <v>7697.508187671531</v>
      </c>
      <c r="K48" s="6">
        <v>39994</v>
      </c>
      <c r="L48">
        <f t="shared" si="6"/>
        <v>32093.9385516812</v>
      </c>
      <c r="M48">
        <f t="shared" si="6"/>
        <v>30875.99102333568</v>
      </c>
      <c r="P48" s="10">
        <v>39995</v>
      </c>
      <c r="Q48">
        <f t="shared" si="3"/>
        <v>2009</v>
      </c>
    </row>
    <row r="49" spans="1:17" ht="15">
      <c r="A49" s="10">
        <v>40087</v>
      </c>
      <c r="B49">
        <v>7618.030482135092</v>
      </c>
      <c r="C49">
        <v>7680.341092417608</v>
      </c>
      <c r="D49">
        <f t="shared" si="4"/>
        <v>30600.10003822954</v>
      </c>
      <c r="E49">
        <f t="shared" si="5"/>
        <v>30627.022798044112</v>
      </c>
      <c r="H49" s="2" t="s">
        <v>111</v>
      </c>
      <c r="I49">
        <v>8108.176110950875</v>
      </c>
      <c r="J49">
        <v>7718.291838119862</v>
      </c>
      <c r="K49" s="6">
        <v>40086</v>
      </c>
      <c r="L49">
        <f t="shared" si="6"/>
        <v>32214.111996573425</v>
      </c>
      <c r="M49">
        <f t="shared" si="6"/>
        <v>30808.156907702363</v>
      </c>
      <c r="P49" s="10">
        <v>40087</v>
      </c>
      <c r="Q49">
        <f t="shared" si="3"/>
        <v>2009</v>
      </c>
    </row>
    <row r="50" spans="1:17" ht="15">
      <c r="A50" s="10">
        <v>40179</v>
      </c>
      <c r="B50">
        <v>7632.7479921625945</v>
      </c>
      <c r="C50">
        <v>7716.377306537623</v>
      </c>
      <c r="D50">
        <f t="shared" si="4"/>
        <v>30529.559818243375</v>
      </c>
      <c r="E50">
        <f t="shared" si="5"/>
        <v>30687.18645362561</v>
      </c>
      <c r="H50" s="2" t="s">
        <v>112</v>
      </c>
      <c r="I50">
        <v>8155.936708944532</v>
      </c>
      <c r="J50">
        <v>7731.227507896507</v>
      </c>
      <c r="K50" s="6">
        <v>40178</v>
      </c>
      <c r="L50">
        <f t="shared" si="6"/>
        <v>32363.966778333244</v>
      </c>
      <c r="M50">
        <f t="shared" si="6"/>
        <v>30835.48081907907</v>
      </c>
      <c r="P50" s="10">
        <v>40179</v>
      </c>
      <c r="Q50">
        <f t="shared" si="3"/>
        <v>2010</v>
      </c>
    </row>
    <row r="51" spans="1:17" ht="15">
      <c r="A51" s="10">
        <v>40269</v>
      </c>
      <c r="B51">
        <v>7654.999388750716</v>
      </c>
      <c r="C51">
        <v>7754.60591524732</v>
      </c>
      <c r="D51">
        <f t="shared" si="4"/>
        <v>30529.733006685776</v>
      </c>
      <c r="E51">
        <f t="shared" si="5"/>
        <v>30795.879777242608</v>
      </c>
      <c r="H51" s="2" t="s">
        <v>113</v>
      </c>
      <c r="I51">
        <v>8205.195356149752</v>
      </c>
      <c r="J51">
        <v>7749.5050246778155</v>
      </c>
      <c r="K51" s="6">
        <v>40268</v>
      </c>
      <c r="L51">
        <f t="shared" si="6"/>
        <v>32537.16832422602</v>
      </c>
      <c r="M51">
        <f t="shared" si="6"/>
        <v>30896.532558365714</v>
      </c>
      <c r="P51" s="10">
        <v>40269</v>
      </c>
      <c r="Q51">
        <f t="shared" si="3"/>
        <v>2010</v>
      </c>
    </row>
    <row r="52" spans="1:17" ht="15">
      <c r="A52" s="10">
        <v>40360</v>
      </c>
      <c r="B52">
        <v>7675.391961678031</v>
      </c>
      <c r="C52">
        <v>7854.993802239398</v>
      </c>
      <c r="D52">
        <f t="shared" si="4"/>
        <v>30581.169824726436</v>
      </c>
      <c r="E52">
        <f t="shared" si="5"/>
        <v>31006.318116441947</v>
      </c>
      <c r="H52" s="2" t="s">
        <v>114</v>
      </c>
      <c r="I52">
        <v>8252.320058475774</v>
      </c>
      <c r="J52">
        <v>7772.112955992965</v>
      </c>
      <c r="K52" s="6">
        <v>40359</v>
      </c>
      <c r="L52">
        <f t="shared" si="6"/>
        <v>32721.628234520933</v>
      </c>
      <c r="M52">
        <f t="shared" si="6"/>
        <v>30971.13732668715</v>
      </c>
      <c r="P52" s="10">
        <v>40360</v>
      </c>
      <c r="Q52">
        <f t="shared" si="3"/>
        <v>2010</v>
      </c>
    </row>
    <row r="53" spans="1:17" ht="15">
      <c r="A53" s="10">
        <v>40452</v>
      </c>
      <c r="B53">
        <v>7703.802785729806</v>
      </c>
      <c r="C53">
        <v>7828.051069781799</v>
      </c>
      <c r="D53">
        <f t="shared" si="4"/>
        <v>30666.94212832115</v>
      </c>
      <c r="E53">
        <f t="shared" si="5"/>
        <v>31154.02809380614</v>
      </c>
      <c r="H53" s="2" t="s">
        <v>115</v>
      </c>
      <c r="I53">
        <v>8293.700733433061</v>
      </c>
      <c r="J53">
        <v>7806.723733694271</v>
      </c>
      <c r="K53" s="6">
        <v>40451</v>
      </c>
      <c r="L53">
        <f t="shared" si="6"/>
        <v>32907.15285700312</v>
      </c>
      <c r="M53">
        <f t="shared" si="6"/>
        <v>31059.569222261558</v>
      </c>
      <c r="P53" s="10">
        <v>40452</v>
      </c>
      <c r="Q53">
        <f t="shared" si="3"/>
        <v>2010</v>
      </c>
    </row>
    <row r="54" spans="1:17" ht="15">
      <c r="A54" s="10">
        <v>40544</v>
      </c>
      <c r="B54">
        <v>7728.875127978127</v>
      </c>
      <c r="C54">
        <v>7870.941634216482</v>
      </c>
      <c r="D54">
        <f t="shared" si="4"/>
        <v>30763.069264136684</v>
      </c>
      <c r="E54">
        <f t="shared" si="5"/>
        <v>31308.592421485002</v>
      </c>
      <c r="H54" s="2" t="s">
        <v>116</v>
      </c>
      <c r="I54">
        <v>8338.218156356092</v>
      </c>
      <c r="J54">
        <v>7846.538111765304</v>
      </c>
      <c r="K54" s="6">
        <v>40543</v>
      </c>
      <c r="L54">
        <f t="shared" si="6"/>
        <v>33089.43430441468</v>
      </c>
      <c r="M54">
        <f t="shared" si="6"/>
        <v>31174.879826130356</v>
      </c>
      <c r="P54" s="10">
        <v>40544</v>
      </c>
      <c r="Q54">
        <f t="shared" si="3"/>
        <v>2011</v>
      </c>
    </row>
    <row r="55" spans="1:17" ht="15">
      <c r="A55" s="10">
        <v>40634</v>
      </c>
      <c r="B55">
        <v>7756.574584759042</v>
      </c>
      <c r="C55">
        <v>7911.8644967775535</v>
      </c>
      <c r="D55">
        <f t="shared" si="4"/>
        <v>30864.644460145006</v>
      </c>
      <c r="E55">
        <f t="shared" si="5"/>
        <v>31465.851003015232</v>
      </c>
      <c r="H55" s="2" t="s">
        <v>117</v>
      </c>
      <c r="I55">
        <v>8381.923758095329</v>
      </c>
      <c r="J55">
        <v>7884.60517770549</v>
      </c>
      <c r="K55" s="6">
        <v>40633</v>
      </c>
      <c r="L55">
        <f t="shared" si="6"/>
        <v>33266.16270636026</v>
      </c>
      <c r="M55">
        <f t="shared" si="6"/>
        <v>31309.97997915803</v>
      </c>
      <c r="P55" s="10">
        <v>40634</v>
      </c>
      <c r="Q55">
        <f t="shared" si="3"/>
        <v>2011</v>
      </c>
    </row>
    <row r="56" spans="1:17" ht="15">
      <c r="A56" s="10">
        <v>40725</v>
      </c>
      <c r="B56">
        <v>7809.46746784491</v>
      </c>
      <c r="C56">
        <v>7966.7577252546525</v>
      </c>
      <c r="D56">
        <f t="shared" si="4"/>
        <v>30998.71996631188</v>
      </c>
      <c r="E56">
        <f t="shared" si="5"/>
        <v>31577.61492603049</v>
      </c>
      <c r="H56" s="2" t="s">
        <v>118</v>
      </c>
      <c r="I56">
        <v>8418.141832725265</v>
      </c>
      <c r="J56">
        <v>7936.886722375757</v>
      </c>
      <c r="K56" s="6">
        <v>40724</v>
      </c>
      <c r="L56">
        <f t="shared" si="6"/>
        <v>33431.98448060974</v>
      </c>
      <c r="M56">
        <f t="shared" si="6"/>
        <v>31474.753745540824</v>
      </c>
      <c r="P56" s="10">
        <v>40725</v>
      </c>
      <c r="Q56">
        <f t="shared" si="3"/>
        <v>2011</v>
      </c>
    </row>
    <row r="57" spans="1:17" ht="15">
      <c r="A57" s="10">
        <v>40817</v>
      </c>
      <c r="B57">
        <v>7873.505522318112</v>
      </c>
      <c r="C57">
        <v>8025.4147320881675</v>
      </c>
      <c r="D57">
        <f t="shared" si="4"/>
        <v>31168.422702900192</v>
      </c>
      <c r="E57">
        <f t="shared" si="5"/>
        <v>31774.978588336853</v>
      </c>
      <c r="H57" s="2" t="s">
        <v>119</v>
      </c>
      <c r="I57">
        <v>8455.834195910033</v>
      </c>
      <c r="J57">
        <v>7998.215052475101</v>
      </c>
      <c r="K57" s="6">
        <v>40816</v>
      </c>
      <c r="L57">
        <f t="shared" si="6"/>
        <v>33594.11794308672</v>
      </c>
      <c r="M57">
        <f t="shared" si="6"/>
        <v>31666.245064321654</v>
      </c>
      <c r="P57" s="10">
        <v>40817</v>
      </c>
      <c r="Q57">
        <f t="shared" si="3"/>
        <v>2011</v>
      </c>
    </row>
    <row r="58" spans="1:17" ht="15">
      <c r="A58" s="10">
        <v>40909</v>
      </c>
      <c r="B58">
        <v>7916.529178326983</v>
      </c>
      <c r="C58">
        <v>8057.13693199948</v>
      </c>
      <c r="D58">
        <f t="shared" si="4"/>
        <v>31356.076753249046</v>
      </c>
      <c r="E58">
        <f t="shared" si="5"/>
        <v>31961.173886119854</v>
      </c>
      <c r="H58" s="2" t="s">
        <v>120</v>
      </c>
      <c r="I58">
        <v>8494.362627625289</v>
      </c>
      <c r="J58">
        <v>8027.907825299376</v>
      </c>
      <c r="K58" s="6">
        <v>40908</v>
      </c>
      <c r="L58">
        <f t="shared" si="6"/>
        <v>33750.262414355915</v>
      </c>
      <c r="M58">
        <f t="shared" si="6"/>
        <v>31847.614777855724</v>
      </c>
      <c r="P58" s="10">
        <v>40909</v>
      </c>
      <c r="Q58">
        <f t="shared" si="3"/>
        <v>2012</v>
      </c>
    </row>
    <row r="59" spans="1:17" ht="15">
      <c r="A59" s="10">
        <v>41000</v>
      </c>
      <c r="B59">
        <v>7985.85026303403</v>
      </c>
      <c r="C59">
        <v>8094.464230998408</v>
      </c>
      <c r="D59">
        <f t="shared" si="4"/>
        <v>31585.352431524036</v>
      </c>
      <c r="E59">
        <f t="shared" si="5"/>
        <v>32143.773620340708</v>
      </c>
      <c r="H59" s="2" t="s">
        <v>121</v>
      </c>
      <c r="I59">
        <v>8532.775465780203</v>
      </c>
      <c r="J59">
        <v>8066.41217420108</v>
      </c>
      <c r="K59" s="6">
        <v>40999</v>
      </c>
      <c r="L59">
        <f t="shared" si="6"/>
        <v>33901.11412204079</v>
      </c>
      <c r="M59">
        <f t="shared" si="6"/>
        <v>32029.421774351315</v>
      </c>
      <c r="P59" s="10">
        <v>41000</v>
      </c>
      <c r="Q59">
        <f t="shared" si="3"/>
        <v>2012</v>
      </c>
    </row>
    <row r="60" spans="1:17" ht="15">
      <c r="A60" s="10">
        <v>41091</v>
      </c>
      <c r="B60">
        <v>8052.3531240445345</v>
      </c>
      <c r="C60">
        <v>8130.543213666651</v>
      </c>
      <c r="D60">
        <f t="shared" si="4"/>
        <v>31828.238087723657</v>
      </c>
      <c r="E60">
        <f t="shared" si="5"/>
        <v>32307.559108752706</v>
      </c>
      <c r="H60" s="2" t="s">
        <v>122</v>
      </c>
      <c r="I60" t="e">
        <v>#N/A</v>
      </c>
      <c r="J60">
        <v>8107.925121973139</v>
      </c>
      <c r="K60" s="6">
        <v>41090</v>
      </c>
      <c r="L60" t="e">
        <f t="shared" si="6"/>
        <v>#N/A</v>
      </c>
      <c r="M60">
        <f t="shared" si="6"/>
        <v>32200.460173948693</v>
      </c>
      <c r="P60" s="10">
        <v>41091</v>
      </c>
      <c r="Q60">
        <f t="shared" si="3"/>
        <v>2012</v>
      </c>
    </row>
    <row r="61" spans="1:17" ht="15">
      <c r="A61" s="10">
        <v>41183</v>
      </c>
      <c r="B61">
        <v>8113.231932842346</v>
      </c>
      <c r="C61">
        <v>8168.387493403481</v>
      </c>
      <c r="D61">
        <f t="shared" si="4"/>
        <v>32067.964498247893</v>
      </c>
      <c r="E61">
        <f t="shared" si="5"/>
        <v>32450.53187006802</v>
      </c>
      <c r="H61" s="2" t="s">
        <v>123</v>
      </c>
      <c r="I61" t="e">
        <v>#N/A</v>
      </c>
      <c r="J61">
        <v>8149.068146525144</v>
      </c>
      <c r="K61" s="6">
        <v>41182</v>
      </c>
      <c r="L61" t="e">
        <f t="shared" si="6"/>
        <v>#N/A</v>
      </c>
      <c r="M61">
        <f t="shared" si="6"/>
        <v>32351.31326799874</v>
      </c>
      <c r="P61" s="10">
        <v>41183</v>
      </c>
      <c r="Q61">
        <f t="shared" si="3"/>
        <v>2012</v>
      </c>
    </row>
    <row r="62" spans="1:17" ht="15">
      <c r="A62" s="10">
        <v>41275</v>
      </c>
      <c r="B62">
        <v>8164.035040799842</v>
      </c>
      <c r="C62">
        <v>8205.226838234235</v>
      </c>
      <c r="D62">
        <f t="shared" si="4"/>
        <v>32315.470360720752</v>
      </c>
      <c r="E62">
        <f t="shared" si="5"/>
        <v>32598.621776302774</v>
      </c>
      <c r="H62" s="2" t="s">
        <v>124</v>
      </c>
      <c r="I62" t="e">
        <v>#N/A</v>
      </c>
      <c r="J62">
        <v>8188.494922578286</v>
      </c>
      <c r="K62" s="6">
        <v>41274</v>
      </c>
      <c r="L62" t="e">
        <f t="shared" si="6"/>
        <v>#N/A</v>
      </c>
      <c r="M62">
        <f t="shared" si="6"/>
        <v>32511.900365277645</v>
      </c>
      <c r="P62" s="10">
        <v>41275</v>
      </c>
      <c r="Q62">
        <f t="shared" si="3"/>
        <v>2013</v>
      </c>
    </row>
    <row r="63" spans="1:17" ht="15">
      <c r="A63" s="10">
        <v>41365</v>
      </c>
      <c r="B63">
        <v>8207.720341460388</v>
      </c>
      <c r="C63">
        <v>8251.800596662744</v>
      </c>
      <c r="D63">
        <f t="shared" si="4"/>
        <v>32537.340439147112</v>
      </c>
      <c r="E63">
        <f t="shared" si="5"/>
        <v>32755.958141967116</v>
      </c>
      <c r="H63" s="2" t="s">
        <v>125</v>
      </c>
      <c r="I63" t="e">
        <v>#N/A</v>
      </c>
      <c r="J63">
        <v>8226.779026296334</v>
      </c>
      <c r="K63" s="6">
        <v>41364</v>
      </c>
      <c r="L63" t="e">
        <f t="shared" si="6"/>
        <v>#N/A</v>
      </c>
      <c r="M63">
        <f t="shared" si="6"/>
        <v>32672.2672173729</v>
      </c>
      <c r="P63" s="10">
        <v>41365</v>
      </c>
      <c r="Q63">
        <f t="shared" si="3"/>
        <v>2013</v>
      </c>
    </row>
    <row r="64" spans="1:17" ht="15">
      <c r="A64" s="10">
        <v>41456</v>
      </c>
      <c r="B64" t="e">
        <v>#N/A</v>
      </c>
      <c r="C64">
        <v>8297.782545403072</v>
      </c>
      <c r="D64" t="e">
        <f t="shared" si="4"/>
        <v>#N/A</v>
      </c>
      <c r="E64">
        <f t="shared" si="5"/>
        <v>32923.197473703534</v>
      </c>
      <c r="H64" s="2" t="s">
        <v>126</v>
      </c>
      <c r="I64" t="e">
        <v>#N/A</v>
      </c>
      <c r="J64">
        <v>8263.943439994258</v>
      </c>
      <c r="K64" s="6">
        <v>41455</v>
      </c>
      <c r="L64" t="e">
        <f t="shared" si="6"/>
        <v>#N/A</v>
      </c>
      <c r="M64">
        <f t="shared" si="6"/>
        <v>32828.285535394025</v>
      </c>
      <c r="P64" s="10">
        <v>41456</v>
      </c>
      <c r="Q64">
        <f t="shared" si="3"/>
        <v>2013</v>
      </c>
    </row>
    <row r="65" spans="1:17" ht="15">
      <c r="A65" s="10">
        <v>41548</v>
      </c>
      <c r="B65" t="e">
        <v>#N/A</v>
      </c>
      <c r="C65">
        <v>8345.058158555923</v>
      </c>
      <c r="D65" t="e">
        <f t="shared" si="4"/>
        <v>#N/A</v>
      </c>
      <c r="E65">
        <f t="shared" si="5"/>
        <v>33099.86813885598</v>
      </c>
      <c r="H65" s="2" t="s">
        <v>127</v>
      </c>
      <c r="I65" t="e">
        <v>#N/A</v>
      </c>
      <c r="J65">
        <v>8300.697342975931</v>
      </c>
      <c r="K65" s="6">
        <v>41547</v>
      </c>
      <c r="L65" t="e">
        <f t="shared" si="6"/>
        <v>#N/A</v>
      </c>
      <c r="M65">
        <f t="shared" si="6"/>
        <v>32979.91473184481</v>
      </c>
      <c r="P65" s="10">
        <v>41548</v>
      </c>
      <c r="Q65">
        <f t="shared" si="3"/>
        <v>2013</v>
      </c>
    </row>
    <row r="66" spans="1:17" ht="15">
      <c r="A66" s="10">
        <v>41640</v>
      </c>
      <c r="B66" t="e">
        <v>#N/A</v>
      </c>
      <c r="C66">
        <v>8393.54430790644</v>
      </c>
      <c r="D66" t="e">
        <f t="shared" si="4"/>
        <v>#N/A</v>
      </c>
      <c r="E66">
        <f t="shared" si="5"/>
        <v>33288.185608528176</v>
      </c>
      <c r="H66" s="2" t="s">
        <v>128</v>
      </c>
      <c r="I66" t="e">
        <v>#N/A</v>
      </c>
      <c r="J66">
        <v>8336.248996025975</v>
      </c>
      <c r="K66" s="6">
        <v>41639</v>
      </c>
      <c r="L66" t="e">
        <f t="shared" si="6"/>
        <v>#N/A</v>
      </c>
      <c r="M66">
        <f t="shared" si="6"/>
        <v>33127.6688052925</v>
      </c>
      <c r="P66" s="10">
        <v>41640</v>
      </c>
      <c r="Q66">
        <f t="shared" si="3"/>
        <v>2014</v>
      </c>
    </row>
    <row r="67" spans="1:17" ht="15">
      <c r="A67" s="10">
        <v>41730</v>
      </c>
      <c r="B67" t="e">
        <v>#N/A</v>
      </c>
      <c r="C67">
        <v>8440.701957265725</v>
      </c>
      <c r="D67" t="e">
        <f t="shared" si="4"/>
        <v>#N/A</v>
      </c>
      <c r="E67">
        <f t="shared" si="5"/>
        <v>33477.08696913116</v>
      </c>
      <c r="H67" s="2" t="s">
        <v>129</v>
      </c>
      <c r="I67" t="e">
        <v>#N/A</v>
      </c>
      <c r="J67">
        <v>8369.991372621762</v>
      </c>
      <c r="K67" s="6">
        <v>41729</v>
      </c>
      <c r="L67" t="e">
        <f t="shared" si="6"/>
        <v>#N/A</v>
      </c>
      <c r="M67">
        <f t="shared" si="6"/>
        <v>33270.88115161793</v>
      </c>
      <c r="P67" s="10">
        <v>41730</v>
      </c>
      <c r="Q67">
        <f t="shared" si="3"/>
        <v>2014</v>
      </c>
    </row>
    <row r="68" spans="8:11" ht="15">
      <c r="H68" s="2"/>
      <c r="K68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Chart pack - Fiscal Institutions in New Zealand and the Question of a Spending Cap</dc:title>
  <dc:subject/>
  <dc:creator>New Zealand Treasury</dc:creator>
  <cp:keywords/>
  <dc:description/>
  <cp:lastModifiedBy>steelj</cp:lastModifiedBy>
  <cp:lastPrinted>2010-06-14T02:13:26Z</cp:lastPrinted>
  <dcterms:created xsi:type="dcterms:W3CDTF">2010-02-10T03:30:55Z</dcterms:created>
  <dcterms:modified xsi:type="dcterms:W3CDTF">2010-12-02T20:09:42Z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